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heckCompatibility="1" defaultThemeVersion="124226"/>
  <bookViews>
    <workbookView xWindow="28830" yWindow="-75" windowWidth="28290" windowHeight="12210" activeTab="1"/>
  </bookViews>
  <sheets>
    <sheet name="Lab Analysis" sheetId="5" r:id="rId1"/>
    <sheet name="McQuesten River" sheetId="1" r:id="rId2"/>
    <sheet name="MC01" sheetId="3" r:id="rId3"/>
    <sheet name="MC04" sheetId="4" r:id="rId4"/>
  </sheets>
  <externalReferences>
    <externalReference r:id="rId5"/>
    <externalReference r:id="rId6"/>
  </externalReferences>
  <definedNames>
    <definedName name="_xlnm.Print_Area" localSheetId="1">'McQuesten River'!$A$1:$K$22</definedName>
  </definedNames>
  <calcPr calcId="145621"/>
</workbook>
</file>

<file path=xl/calcChain.xml><?xml version="1.0" encoding="utf-8"?>
<calcChain xmlns="http://schemas.openxmlformats.org/spreadsheetml/2006/main">
  <c r="B77" i="4" l="1"/>
  <c r="B75" i="3" l="1"/>
  <c r="B77" i="3"/>
  <c r="Z263" i="5"/>
  <c r="S263" i="5"/>
  <c r="T263" i="5" s="1"/>
  <c r="R263" i="5"/>
  <c r="Q263" i="5"/>
  <c r="P263" i="5"/>
  <c r="O263" i="5"/>
  <c r="N263" i="5"/>
  <c r="M263" i="5"/>
  <c r="L263" i="5"/>
  <c r="K263" i="5"/>
  <c r="J263" i="5"/>
  <c r="Z262" i="5"/>
  <c r="S262" i="5"/>
  <c r="T262" i="5" s="1"/>
  <c r="R262" i="5"/>
  <c r="Q262" i="5"/>
  <c r="P262" i="5"/>
  <c r="O262" i="5"/>
  <c r="N262" i="5"/>
  <c r="M262" i="5"/>
  <c r="L262" i="5"/>
  <c r="K262" i="5"/>
  <c r="J262" i="5"/>
  <c r="Z261" i="5"/>
  <c r="S261" i="5"/>
  <c r="T261" i="5" s="1"/>
  <c r="R261" i="5"/>
  <c r="Q261" i="5"/>
  <c r="P261" i="5"/>
  <c r="O261" i="5"/>
  <c r="N261" i="5"/>
  <c r="M261" i="5"/>
  <c r="L261" i="5"/>
  <c r="K261" i="5"/>
  <c r="J261" i="5"/>
  <c r="Z260" i="5"/>
  <c r="S260" i="5"/>
  <c r="T260" i="5" s="1"/>
  <c r="R260" i="5"/>
  <c r="Q260" i="5"/>
  <c r="P260" i="5"/>
  <c r="O260" i="5"/>
  <c r="N260" i="5"/>
  <c r="M260" i="5"/>
  <c r="L260" i="5"/>
  <c r="K260" i="5"/>
  <c r="J260" i="5"/>
  <c r="Z259" i="5"/>
  <c r="S259" i="5"/>
  <c r="T259" i="5" s="1"/>
  <c r="R259" i="5"/>
  <c r="Q259" i="5"/>
  <c r="P259" i="5"/>
  <c r="O259" i="5"/>
  <c r="N259" i="5"/>
  <c r="M259" i="5"/>
  <c r="L259" i="5"/>
  <c r="K259" i="5"/>
  <c r="J259" i="5"/>
  <c r="Z258" i="5"/>
  <c r="S258" i="5"/>
  <c r="T258" i="5" s="1"/>
  <c r="R258" i="5"/>
  <c r="Q258" i="5"/>
  <c r="P258" i="5"/>
  <c r="O258" i="5"/>
  <c r="N258" i="5"/>
  <c r="M258" i="5"/>
  <c r="L258" i="5"/>
  <c r="K258" i="5"/>
  <c r="J258" i="5"/>
  <c r="Z257" i="5"/>
  <c r="S257" i="5"/>
  <c r="T257" i="5" s="1"/>
  <c r="R257" i="5"/>
  <c r="Q257" i="5"/>
  <c r="P257" i="5"/>
  <c r="O257" i="5"/>
  <c r="N257" i="5"/>
  <c r="M257" i="5"/>
  <c r="L257" i="5"/>
  <c r="K257" i="5"/>
  <c r="J257" i="5"/>
  <c r="Z256" i="5"/>
  <c r="S256" i="5"/>
  <c r="T256" i="5" s="1"/>
  <c r="R256" i="5"/>
  <c r="Q256" i="5"/>
  <c r="P256" i="5"/>
  <c r="O256" i="5"/>
  <c r="N256" i="5"/>
  <c r="M256" i="5"/>
  <c r="L256" i="5"/>
  <c r="K256" i="5"/>
  <c r="J256" i="5"/>
  <c r="Z255" i="5"/>
  <c r="S255" i="5"/>
  <c r="T255" i="5" s="1"/>
  <c r="R255" i="5"/>
  <c r="Q255" i="5"/>
  <c r="P255" i="5"/>
  <c r="O255" i="5"/>
  <c r="N255" i="5"/>
  <c r="M255" i="5"/>
  <c r="L255" i="5"/>
  <c r="K255" i="5"/>
  <c r="J255" i="5"/>
  <c r="Z254" i="5"/>
  <c r="S254" i="5"/>
  <c r="T254" i="5" s="1"/>
  <c r="R254" i="5"/>
  <c r="Q254" i="5"/>
  <c r="P254" i="5"/>
  <c r="O254" i="5"/>
  <c r="N254" i="5"/>
  <c r="M254" i="5"/>
  <c r="L254" i="5"/>
  <c r="K254" i="5"/>
  <c r="J254" i="5"/>
  <c r="Z253" i="5"/>
  <c r="S253" i="5"/>
  <c r="T253" i="5" s="1"/>
  <c r="R253" i="5"/>
  <c r="Q253" i="5"/>
  <c r="P253" i="5"/>
  <c r="O253" i="5"/>
  <c r="N253" i="5"/>
  <c r="M253" i="5"/>
  <c r="L253" i="5"/>
  <c r="K253" i="5"/>
  <c r="J253" i="5"/>
  <c r="Z252" i="5"/>
  <c r="S252" i="5"/>
  <c r="T252" i="5" s="1"/>
  <c r="R252" i="5"/>
  <c r="Q252" i="5"/>
  <c r="P252" i="5"/>
  <c r="O252" i="5"/>
  <c r="N252" i="5"/>
  <c r="M252" i="5"/>
  <c r="L252" i="5"/>
  <c r="K252" i="5"/>
  <c r="J252" i="5"/>
  <c r="Z251" i="5"/>
  <c r="S251" i="5"/>
  <c r="T251" i="5" s="1"/>
  <c r="R251" i="5"/>
  <c r="Q251" i="5"/>
  <c r="P251" i="5"/>
  <c r="O251" i="5"/>
  <c r="N251" i="5"/>
  <c r="M251" i="5"/>
  <c r="L251" i="5"/>
  <c r="K251" i="5"/>
  <c r="J251" i="5"/>
  <c r="Z250" i="5"/>
  <c r="S250" i="5"/>
  <c r="T250" i="5" s="1"/>
  <c r="R250" i="5"/>
  <c r="Q250" i="5"/>
  <c r="P250" i="5"/>
  <c r="O250" i="5"/>
  <c r="N250" i="5"/>
  <c r="M250" i="5"/>
  <c r="L250" i="5"/>
  <c r="K250" i="5"/>
  <c r="J250" i="5"/>
  <c r="Z249" i="5"/>
  <c r="S249" i="5"/>
  <c r="T249" i="5" s="1"/>
  <c r="R249" i="5"/>
  <c r="Q249" i="5"/>
  <c r="P249" i="5"/>
  <c r="O249" i="5"/>
  <c r="N249" i="5"/>
  <c r="M249" i="5"/>
  <c r="L249" i="5"/>
  <c r="K249" i="5"/>
  <c r="J249" i="5"/>
  <c r="Z248" i="5"/>
  <c r="S248" i="5"/>
  <c r="T248" i="5" s="1"/>
  <c r="R248" i="5"/>
  <c r="Q248" i="5"/>
  <c r="P248" i="5"/>
  <c r="O248" i="5"/>
  <c r="N248" i="5"/>
  <c r="M248" i="5"/>
  <c r="L248" i="5"/>
  <c r="K248" i="5"/>
  <c r="J248" i="5"/>
  <c r="Z247" i="5"/>
  <c r="S247" i="5"/>
  <c r="T247" i="5" s="1"/>
  <c r="R247" i="5"/>
  <c r="Q247" i="5"/>
  <c r="P247" i="5"/>
  <c r="O247" i="5"/>
  <c r="N247" i="5"/>
  <c r="M247" i="5"/>
  <c r="L247" i="5"/>
  <c r="K247" i="5"/>
  <c r="J247" i="5"/>
  <c r="Z246" i="5"/>
  <c r="S246" i="5"/>
  <c r="T246" i="5" s="1"/>
  <c r="R246" i="5"/>
  <c r="Q246" i="5"/>
  <c r="P246" i="5"/>
  <c r="O246" i="5"/>
  <c r="N246" i="5"/>
  <c r="M246" i="5"/>
  <c r="L246" i="5"/>
  <c r="K246" i="5"/>
  <c r="J246" i="5"/>
  <c r="Z245" i="5"/>
  <c r="S245" i="5"/>
  <c r="T245" i="5" s="1"/>
  <c r="R245" i="5"/>
  <c r="Q245" i="5"/>
  <c r="P245" i="5"/>
  <c r="O245" i="5"/>
  <c r="N245" i="5"/>
  <c r="M245" i="5"/>
  <c r="L245" i="5"/>
  <c r="K245" i="5"/>
  <c r="J245" i="5"/>
  <c r="Z244" i="5"/>
  <c r="S244" i="5"/>
  <c r="T244" i="5" s="1"/>
  <c r="R244" i="5"/>
  <c r="Q244" i="5"/>
  <c r="P244" i="5"/>
  <c r="O244" i="5"/>
  <c r="N244" i="5"/>
  <c r="M244" i="5"/>
  <c r="L244" i="5"/>
  <c r="K244" i="5"/>
  <c r="J244" i="5"/>
  <c r="Z243" i="5"/>
  <c r="S243" i="5"/>
  <c r="T243" i="5" s="1"/>
  <c r="R243" i="5"/>
  <c r="Q243" i="5"/>
  <c r="P243" i="5"/>
  <c r="O243" i="5"/>
  <c r="N243" i="5"/>
  <c r="M243" i="5"/>
  <c r="L243" i="5"/>
  <c r="K243" i="5"/>
  <c r="J243" i="5"/>
  <c r="Z242" i="5"/>
  <c r="S242" i="5"/>
  <c r="T242" i="5" s="1"/>
  <c r="R242" i="5"/>
  <c r="Q242" i="5"/>
  <c r="P242" i="5"/>
  <c r="O242" i="5"/>
  <c r="N242" i="5"/>
  <c r="M242" i="5"/>
  <c r="L242" i="5"/>
  <c r="K242" i="5"/>
  <c r="J242" i="5"/>
  <c r="Z241" i="5"/>
  <c r="S241" i="5"/>
  <c r="T241" i="5" s="1"/>
  <c r="R241" i="5"/>
  <c r="Q241" i="5"/>
  <c r="P241" i="5"/>
  <c r="O241" i="5"/>
  <c r="N241" i="5"/>
  <c r="M241" i="5"/>
  <c r="L241" i="5"/>
  <c r="K241" i="5"/>
  <c r="J241" i="5"/>
  <c r="Z240" i="5"/>
  <c r="S240" i="5"/>
  <c r="T240" i="5" s="1"/>
  <c r="R240" i="5"/>
  <c r="Q240" i="5"/>
  <c r="P240" i="5"/>
  <c r="O240" i="5"/>
  <c r="N240" i="5"/>
  <c r="M240" i="5"/>
  <c r="L240" i="5"/>
  <c r="K240" i="5"/>
  <c r="J240" i="5"/>
  <c r="AF239" i="5"/>
  <c r="Z239" i="5"/>
  <c r="S239" i="5"/>
  <c r="T239" i="5" s="1"/>
  <c r="R239" i="5"/>
  <c r="Q239" i="5"/>
  <c r="P239" i="5"/>
  <c r="O239" i="5"/>
  <c r="N239" i="5"/>
  <c r="M239" i="5"/>
  <c r="L239" i="5"/>
  <c r="K239" i="5"/>
  <c r="J239" i="5"/>
  <c r="H239" i="5"/>
  <c r="AF238" i="5"/>
  <c r="Z238" i="5"/>
  <c r="S238" i="5"/>
  <c r="T238" i="5" s="1"/>
  <c r="R238" i="5"/>
  <c r="Q238" i="5"/>
  <c r="P238" i="5"/>
  <c r="O238" i="5"/>
  <c r="N238" i="5"/>
  <c r="M238" i="5"/>
  <c r="L238" i="5"/>
  <c r="K238" i="5"/>
  <c r="J238" i="5"/>
  <c r="H238" i="5"/>
  <c r="AF237" i="5"/>
  <c r="Z237" i="5"/>
  <c r="S237" i="5"/>
  <c r="T237" i="5" s="1"/>
  <c r="R237" i="5"/>
  <c r="Q237" i="5"/>
  <c r="P237" i="5"/>
  <c r="O237" i="5"/>
  <c r="N237" i="5"/>
  <c r="M237" i="5"/>
  <c r="L237" i="5"/>
  <c r="K237" i="5"/>
  <c r="J237" i="5"/>
  <c r="H237" i="5"/>
  <c r="AF236" i="5"/>
  <c r="Z236" i="5"/>
  <c r="S236" i="5"/>
  <c r="T236" i="5" s="1"/>
  <c r="R236" i="5"/>
  <c r="Q236" i="5"/>
  <c r="P236" i="5"/>
  <c r="O236" i="5"/>
  <c r="N236" i="5"/>
  <c r="M236" i="5"/>
  <c r="L236" i="5"/>
  <c r="K236" i="5"/>
  <c r="J236" i="5"/>
  <c r="H236" i="5"/>
  <c r="AF235" i="5"/>
  <c r="Z235" i="5"/>
  <c r="S235" i="5"/>
  <c r="T235" i="5" s="1"/>
  <c r="R235" i="5"/>
  <c r="Q235" i="5"/>
  <c r="P235" i="5"/>
  <c r="O235" i="5"/>
  <c r="N235" i="5"/>
  <c r="M235" i="5"/>
  <c r="L235" i="5"/>
  <c r="K235" i="5"/>
  <c r="J235" i="5"/>
  <c r="H235" i="5"/>
  <c r="AF234" i="5"/>
  <c r="Z234" i="5"/>
  <c r="S234" i="5"/>
  <c r="T234" i="5" s="1"/>
  <c r="R234" i="5"/>
  <c r="Q234" i="5"/>
  <c r="P234" i="5"/>
  <c r="O234" i="5"/>
  <c r="N234" i="5"/>
  <c r="M234" i="5"/>
  <c r="L234" i="5"/>
  <c r="K234" i="5"/>
  <c r="J234" i="5"/>
  <c r="H234" i="5"/>
  <c r="AF233" i="5"/>
  <c r="Z233" i="5"/>
  <c r="S233" i="5"/>
  <c r="T233" i="5" s="1"/>
  <c r="R233" i="5"/>
  <c r="Q233" i="5"/>
  <c r="P233" i="5"/>
  <c r="O233" i="5"/>
  <c r="N233" i="5"/>
  <c r="M233" i="5"/>
  <c r="L233" i="5"/>
  <c r="K233" i="5"/>
  <c r="J233" i="5"/>
  <c r="H233" i="5"/>
  <c r="AF232" i="5"/>
  <c r="Z232" i="5"/>
  <c r="S232" i="5"/>
  <c r="T232" i="5" s="1"/>
  <c r="R232" i="5"/>
  <c r="Q232" i="5"/>
  <c r="P232" i="5"/>
  <c r="O232" i="5"/>
  <c r="N232" i="5"/>
  <c r="M232" i="5"/>
  <c r="L232" i="5"/>
  <c r="K232" i="5"/>
  <c r="J232" i="5"/>
  <c r="H232" i="5"/>
  <c r="AF231" i="5"/>
  <c r="Z231" i="5"/>
  <c r="S231" i="5"/>
  <c r="T231" i="5" s="1"/>
  <c r="R231" i="5"/>
  <c r="Q231" i="5"/>
  <c r="P231" i="5"/>
  <c r="O231" i="5"/>
  <c r="N231" i="5"/>
  <c r="M231" i="5"/>
  <c r="L231" i="5"/>
  <c r="K231" i="5"/>
  <c r="J231" i="5"/>
  <c r="H231" i="5"/>
  <c r="AF230" i="5"/>
  <c r="Z230" i="5"/>
  <c r="S230" i="5"/>
  <c r="T230" i="5" s="1"/>
  <c r="R230" i="5"/>
  <c r="Q230" i="5"/>
  <c r="P230" i="5"/>
  <c r="O230" i="5"/>
  <c r="N230" i="5"/>
  <c r="M230" i="5"/>
  <c r="L230" i="5"/>
  <c r="K230" i="5"/>
  <c r="J230" i="5"/>
  <c r="H230" i="5"/>
  <c r="AF229" i="5"/>
  <c r="Z229" i="5"/>
  <c r="S229" i="5"/>
  <c r="T229" i="5" s="1"/>
  <c r="R229" i="5"/>
  <c r="Q229" i="5"/>
  <c r="P229" i="5"/>
  <c r="O229" i="5"/>
  <c r="N229" i="5"/>
  <c r="M229" i="5"/>
  <c r="L229" i="5"/>
  <c r="K229" i="5"/>
  <c r="J229" i="5"/>
  <c r="H229" i="5"/>
  <c r="AF228" i="5"/>
  <c r="Z228" i="5"/>
  <c r="S228" i="5"/>
  <c r="T228" i="5" s="1"/>
  <c r="R228" i="5"/>
  <c r="Q228" i="5"/>
  <c r="P228" i="5"/>
  <c r="O228" i="5"/>
  <c r="N228" i="5"/>
  <c r="M228" i="5"/>
  <c r="L228" i="5"/>
  <c r="K228" i="5"/>
  <c r="J228" i="5"/>
  <c r="H228" i="5"/>
  <c r="AF227" i="5"/>
  <c r="Z227" i="5"/>
  <c r="S227" i="5"/>
  <c r="T227" i="5" s="1"/>
  <c r="R227" i="5"/>
  <c r="Q227" i="5"/>
  <c r="P227" i="5"/>
  <c r="O227" i="5"/>
  <c r="N227" i="5"/>
  <c r="M227" i="5"/>
  <c r="L227" i="5"/>
  <c r="K227" i="5"/>
  <c r="J227" i="5"/>
  <c r="H227" i="5"/>
  <c r="AF226" i="5"/>
  <c r="Z226" i="5"/>
  <c r="S226" i="5"/>
  <c r="T226" i="5" s="1"/>
  <c r="R226" i="5"/>
  <c r="Q226" i="5"/>
  <c r="P226" i="5"/>
  <c r="O226" i="5"/>
  <c r="N226" i="5"/>
  <c r="M226" i="5"/>
  <c r="L226" i="5"/>
  <c r="K226" i="5"/>
  <c r="J226" i="5"/>
  <c r="H226" i="5"/>
  <c r="AF225" i="5"/>
  <c r="Z225" i="5"/>
  <c r="T225" i="5"/>
  <c r="S225" i="5"/>
  <c r="R225" i="5"/>
  <c r="Q225" i="5"/>
  <c r="P225" i="5"/>
  <c r="O225" i="5"/>
  <c r="N225" i="5"/>
  <c r="M225" i="5"/>
  <c r="L225" i="5"/>
  <c r="K225" i="5"/>
  <c r="J225" i="5"/>
  <c r="H225" i="5"/>
  <c r="AF224" i="5"/>
  <c r="Z224" i="5"/>
  <c r="S224" i="5"/>
  <c r="T224" i="5" s="1"/>
  <c r="R224" i="5"/>
  <c r="Q224" i="5"/>
  <c r="P224" i="5"/>
  <c r="O224" i="5"/>
  <c r="N224" i="5"/>
  <c r="M224" i="5"/>
  <c r="L224" i="5"/>
  <c r="K224" i="5"/>
  <c r="J224" i="5"/>
  <c r="H224" i="5"/>
  <c r="AF223" i="5"/>
  <c r="Z223" i="5"/>
  <c r="T223" i="5"/>
  <c r="S223" i="5"/>
  <c r="R223" i="5"/>
  <c r="Q223" i="5"/>
  <c r="P223" i="5"/>
  <c r="O223" i="5"/>
  <c r="N223" i="5"/>
  <c r="M223" i="5"/>
  <c r="L223" i="5"/>
  <c r="K223" i="5"/>
  <c r="J223" i="5"/>
  <c r="H223" i="5"/>
  <c r="AF222" i="5"/>
  <c r="Z222" i="5"/>
  <c r="S222" i="5"/>
  <c r="T222" i="5" s="1"/>
  <c r="R222" i="5"/>
  <c r="Q222" i="5"/>
  <c r="P222" i="5"/>
  <c r="O222" i="5"/>
  <c r="N222" i="5"/>
  <c r="M222" i="5"/>
  <c r="L222" i="5"/>
  <c r="K222" i="5"/>
  <c r="J222" i="5"/>
  <c r="H222" i="5"/>
  <c r="AF221" i="5"/>
  <c r="Z221" i="5"/>
  <c r="T221" i="5"/>
  <c r="S221" i="5"/>
  <c r="R221" i="5"/>
  <c r="Q221" i="5"/>
  <c r="P221" i="5"/>
  <c r="O221" i="5"/>
  <c r="N221" i="5"/>
  <c r="M221" i="5"/>
  <c r="L221" i="5"/>
  <c r="K221" i="5"/>
  <c r="J221" i="5"/>
  <c r="H221" i="5"/>
  <c r="AF220" i="5"/>
  <c r="Z220" i="5"/>
  <c r="S220" i="5"/>
  <c r="T220" i="5" s="1"/>
  <c r="R220" i="5"/>
  <c r="Q220" i="5"/>
  <c r="P220" i="5"/>
  <c r="O220" i="5"/>
  <c r="N220" i="5"/>
  <c r="M220" i="5"/>
  <c r="L220" i="5"/>
  <c r="K220" i="5"/>
  <c r="J220" i="5"/>
  <c r="H220" i="5"/>
  <c r="AF219" i="5"/>
  <c r="Z219" i="5"/>
  <c r="T219" i="5"/>
  <c r="S219" i="5"/>
  <c r="R219" i="5"/>
  <c r="Q219" i="5"/>
  <c r="P219" i="5"/>
  <c r="O219" i="5"/>
  <c r="N219" i="5"/>
  <c r="M219" i="5"/>
  <c r="L219" i="5"/>
  <c r="K219" i="5"/>
  <c r="J219" i="5"/>
  <c r="H219" i="5"/>
  <c r="AF218" i="5"/>
  <c r="Z218" i="5"/>
  <c r="S218" i="5"/>
  <c r="T218" i="5" s="1"/>
  <c r="R218" i="5"/>
  <c r="Q218" i="5"/>
  <c r="P218" i="5"/>
  <c r="O218" i="5"/>
  <c r="N218" i="5"/>
  <c r="M218" i="5"/>
  <c r="L218" i="5"/>
  <c r="K218" i="5"/>
  <c r="J218" i="5"/>
  <c r="H218" i="5"/>
  <c r="AF217" i="5"/>
  <c r="Z217" i="5"/>
  <c r="T217" i="5"/>
  <c r="S217" i="5"/>
  <c r="R217" i="5"/>
  <c r="Q217" i="5"/>
  <c r="P217" i="5"/>
  <c r="O217" i="5"/>
  <c r="N217" i="5"/>
  <c r="M217" i="5"/>
  <c r="L217" i="5"/>
  <c r="K217" i="5"/>
  <c r="J217" i="5"/>
  <c r="H217" i="5"/>
  <c r="AF216" i="5"/>
  <c r="Z216" i="5"/>
  <c r="S216" i="5"/>
  <c r="T216" i="5" s="1"/>
  <c r="R216" i="5"/>
  <c r="Q216" i="5"/>
  <c r="P216" i="5"/>
  <c r="O216" i="5"/>
  <c r="N216" i="5"/>
  <c r="M216" i="5"/>
  <c r="L216" i="5"/>
  <c r="K216" i="5"/>
  <c r="J216" i="5"/>
  <c r="H216" i="5"/>
  <c r="AF215" i="5"/>
  <c r="AD215" i="5"/>
  <c r="Z215" i="5"/>
  <c r="S215" i="5"/>
  <c r="T215" i="5" s="1"/>
  <c r="R215" i="5"/>
  <c r="Q215" i="5"/>
  <c r="P215" i="5"/>
  <c r="O215" i="5"/>
  <c r="N215" i="5"/>
  <c r="M215" i="5"/>
  <c r="L215" i="5"/>
  <c r="K215" i="5"/>
  <c r="J215" i="5"/>
  <c r="H215" i="5"/>
  <c r="Z214" i="5"/>
  <c r="S214" i="5"/>
  <c r="T214" i="5" s="1"/>
  <c r="R214" i="5"/>
  <c r="Q214" i="5"/>
  <c r="P214" i="5"/>
  <c r="O214" i="5"/>
  <c r="N214" i="5"/>
  <c r="M214" i="5"/>
  <c r="L214" i="5"/>
  <c r="K214" i="5"/>
  <c r="J214" i="5"/>
  <c r="H214" i="5"/>
  <c r="Z213" i="5"/>
  <c r="S213" i="5"/>
  <c r="T213" i="5" s="1"/>
  <c r="R213" i="5"/>
  <c r="Q213" i="5"/>
  <c r="P213" i="5"/>
  <c r="O213" i="5"/>
  <c r="N213" i="5"/>
  <c r="M213" i="5"/>
  <c r="L213" i="5"/>
  <c r="K213" i="5"/>
  <c r="J213" i="5"/>
  <c r="H213" i="5"/>
  <c r="AF212" i="5"/>
  <c r="AD212" i="5"/>
  <c r="Z212" i="5"/>
  <c r="S212" i="5"/>
  <c r="T212" i="5" s="1"/>
  <c r="R212" i="5"/>
  <c r="Q212" i="5"/>
  <c r="P212" i="5"/>
  <c r="O212" i="5"/>
  <c r="N212" i="5"/>
  <c r="M212" i="5"/>
  <c r="L212" i="5"/>
  <c r="K212" i="5"/>
  <c r="J212" i="5"/>
  <c r="H212" i="5"/>
  <c r="Z211" i="5"/>
  <c r="S211" i="5"/>
  <c r="R211" i="5"/>
  <c r="Q211" i="5"/>
  <c r="P211" i="5"/>
  <c r="O211" i="5"/>
  <c r="N211" i="5"/>
  <c r="M211" i="5"/>
  <c r="L211" i="5"/>
  <c r="K211" i="5"/>
  <c r="J211" i="5"/>
  <c r="H211" i="5"/>
  <c r="Z210" i="5"/>
  <c r="S210" i="5"/>
  <c r="R210" i="5"/>
  <c r="Q210" i="5"/>
  <c r="P210" i="5"/>
  <c r="O210" i="5"/>
  <c r="N210" i="5"/>
  <c r="M210" i="5"/>
  <c r="L210" i="5"/>
  <c r="K210" i="5"/>
  <c r="J210" i="5"/>
  <c r="H210" i="5"/>
  <c r="AF209" i="5"/>
  <c r="Z209" i="5"/>
  <c r="S209" i="5"/>
  <c r="T209" i="5" s="1"/>
  <c r="R209" i="5"/>
  <c r="Q209" i="5"/>
  <c r="P209" i="5"/>
  <c r="O209" i="5"/>
  <c r="N209" i="5"/>
  <c r="M209" i="5"/>
  <c r="L209" i="5"/>
  <c r="K209" i="5"/>
  <c r="J209" i="5"/>
  <c r="H209" i="5"/>
  <c r="AF208" i="5"/>
  <c r="Z208" i="5"/>
  <c r="S208" i="5"/>
  <c r="T208" i="5" s="1"/>
  <c r="R208" i="5"/>
  <c r="Q208" i="5"/>
  <c r="P208" i="5"/>
  <c r="O208" i="5"/>
  <c r="N208" i="5"/>
  <c r="M208" i="5"/>
  <c r="L208" i="5"/>
  <c r="K208" i="5"/>
  <c r="J208" i="5"/>
  <c r="H208" i="5"/>
  <c r="AF207" i="5"/>
  <c r="Z207" i="5"/>
  <c r="S207" i="5"/>
  <c r="T207" i="5" s="1"/>
  <c r="R207" i="5"/>
  <c r="Q207" i="5"/>
  <c r="P207" i="5"/>
  <c r="O207" i="5"/>
  <c r="N207" i="5"/>
  <c r="M207" i="5"/>
  <c r="L207" i="5"/>
  <c r="K207" i="5"/>
  <c r="J207" i="5"/>
  <c r="H207" i="5"/>
  <c r="AF206" i="5"/>
  <c r="Z206" i="5"/>
  <c r="S206" i="5"/>
  <c r="T206" i="5" s="1"/>
  <c r="R206" i="5"/>
  <c r="Q206" i="5"/>
  <c r="P206" i="5"/>
  <c r="O206" i="5"/>
  <c r="N206" i="5"/>
  <c r="M206" i="5"/>
  <c r="L206" i="5"/>
  <c r="K206" i="5"/>
  <c r="J206" i="5"/>
  <c r="H206" i="5"/>
  <c r="AF205" i="5"/>
  <c r="Z205" i="5"/>
  <c r="S205" i="5"/>
  <c r="T205" i="5" s="1"/>
  <c r="R205" i="5"/>
  <c r="Q205" i="5"/>
  <c r="P205" i="5"/>
  <c r="O205" i="5"/>
  <c r="N205" i="5"/>
  <c r="M205" i="5"/>
  <c r="L205" i="5"/>
  <c r="K205" i="5"/>
  <c r="J205" i="5"/>
  <c r="H205" i="5"/>
  <c r="AF204" i="5"/>
  <c r="Z204" i="5"/>
  <c r="S204" i="5"/>
  <c r="T204" i="5" s="1"/>
  <c r="R204" i="5"/>
  <c r="Q204" i="5"/>
  <c r="P204" i="5"/>
  <c r="O204" i="5"/>
  <c r="N204" i="5"/>
  <c r="M204" i="5"/>
  <c r="L204" i="5"/>
  <c r="K204" i="5"/>
  <c r="J204" i="5"/>
  <c r="H204" i="5"/>
  <c r="AF203" i="5"/>
  <c r="Z203" i="5"/>
  <c r="S203" i="5"/>
  <c r="T203" i="5" s="1"/>
  <c r="R203" i="5"/>
  <c r="Q203" i="5"/>
  <c r="P203" i="5"/>
  <c r="O203" i="5"/>
  <c r="N203" i="5"/>
  <c r="M203" i="5"/>
  <c r="L203" i="5"/>
  <c r="K203" i="5"/>
  <c r="J203" i="5"/>
  <c r="H203" i="5"/>
  <c r="AF202" i="5"/>
  <c r="Z202" i="5"/>
  <c r="S202" i="5"/>
  <c r="T202" i="5" s="1"/>
  <c r="R202" i="5"/>
  <c r="Q202" i="5"/>
  <c r="P202" i="5"/>
  <c r="O202" i="5"/>
  <c r="N202" i="5"/>
  <c r="M202" i="5"/>
  <c r="L202" i="5"/>
  <c r="K202" i="5"/>
  <c r="J202" i="5"/>
  <c r="H202" i="5"/>
  <c r="AF201" i="5"/>
  <c r="Z201" i="5"/>
  <c r="S201" i="5"/>
  <c r="T201" i="5" s="1"/>
  <c r="R201" i="5"/>
  <c r="Q201" i="5"/>
  <c r="P201" i="5"/>
  <c r="O201" i="5"/>
  <c r="N201" i="5"/>
  <c r="M201" i="5"/>
  <c r="L201" i="5"/>
  <c r="K201" i="5"/>
  <c r="J201" i="5"/>
  <c r="H201" i="5"/>
  <c r="AF200" i="5"/>
  <c r="Z200" i="5"/>
  <c r="S200" i="5"/>
  <c r="T200" i="5" s="1"/>
  <c r="R200" i="5"/>
  <c r="Q200" i="5"/>
  <c r="P200" i="5"/>
  <c r="O200" i="5"/>
  <c r="N200" i="5"/>
  <c r="M200" i="5"/>
  <c r="L200" i="5"/>
  <c r="K200" i="5"/>
  <c r="J200" i="5"/>
  <c r="H200" i="5"/>
  <c r="AF199" i="5"/>
  <c r="Z199" i="5"/>
  <c r="S199" i="5"/>
  <c r="T199" i="5" s="1"/>
  <c r="R199" i="5"/>
  <c r="Q199" i="5"/>
  <c r="P199" i="5"/>
  <c r="O199" i="5"/>
  <c r="N199" i="5"/>
  <c r="M199" i="5"/>
  <c r="L199" i="5"/>
  <c r="K199" i="5"/>
  <c r="J199" i="5"/>
  <c r="H199" i="5"/>
  <c r="AF198" i="5"/>
  <c r="Z198" i="5"/>
  <c r="S198" i="5"/>
  <c r="T198" i="5" s="1"/>
  <c r="R198" i="5"/>
  <c r="Q198" i="5"/>
  <c r="P198" i="5"/>
  <c r="O198" i="5"/>
  <c r="N198" i="5"/>
  <c r="M198" i="5"/>
  <c r="L198" i="5"/>
  <c r="K198" i="5"/>
  <c r="J198" i="5"/>
  <c r="H198" i="5"/>
  <c r="AF197" i="5"/>
  <c r="Z197" i="5"/>
  <c r="S197" i="5"/>
  <c r="T197" i="5" s="1"/>
  <c r="R197" i="5"/>
  <c r="Q197" i="5"/>
  <c r="P197" i="5"/>
  <c r="O197" i="5"/>
  <c r="N197" i="5"/>
  <c r="M197" i="5"/>
  <c r="L197" i="5"/>
  <c r="K197" i="5"/>
  <c r="J197" i="5"/>
  <c r="H197" i="5"/>
  <c r="AF196" i="5"/>
  <c r="Z196" i="5"/>
  <c r="S196" i="5"/>
  <c r="T196" i="5" s="1"/>
  <c r="R196" i="5"/>
  <c r="Q196" i="5"/>
  <c r="P196" i="5"/>
  <c r="O196" i="5"/>
  <c r="N196" i="5"/>
  <c r="M196" i="5"/>
  <c r="L196" i="5"/>
  <c r="K196" i="5"/>
  <c r="J196" i="5"/>
  <c r="H196" i="5"/>
  <c r="AF195" i="5"/>
  <c r="Z195" i="5"/>
  <c r="S195" i="5"/>
  <c r="T195" i="5" s="1"/>
  <c r="R195" i="5"/>
  <c r="Q195" i="5"/>
  <c r="P195" i="5"/>
  <c r="O195" i="5"/>
  <c r="N195" i="5"/>
  <c r="M195" i="5"/>
  <c r="L195" i="5"/>
  <c r="K195" i="5"/>
  <c r="J195" i="5"/>
  <c r="H195" i="5"/>
  <c r="AF194" i="5"/>
  <c r="Z194" i="5"/>
  <c r="S194" i="5"/>
  <c r="T194" i="5" s="1"/>
  <c r="R194" i="5"/>
  <c r="Q194" i="5"/>
  <c r="P194" i="5"/>
  <c r="O194" i="5"/>
  <c r="N194" i="5"/>
  <c r="M194" i="5"/>
  <c r="L194" i="5"/>
  <c r="K194" i="5"/>
  <c r="J194" i="5"/>
  <c r="H194" i="5"/>
  <c r="AF193" i="5"/>
  <c r="Z193" i="5"/>
  <c r="S193" i="5"/>
  <c r="T193" i="5" s="1"/>
  <c r="R193" i="5"/>
  <c r="Q193" i="5"/>
  <c r="P193" i="5"/>
  <c r="O193" i="5"/>
  <c r="N193" i="5"/>
  <c r="M193" i="5"/>
  <c r="L193" i="5"/>
  <c r="K193" i="5"/>
  <c r="J193" i="5"/>
  <c r="H193" i="5"/>
  <c r="AF192" i="5"/>
  <c r="Z192" i="5"/>
  <c r="S192" i="5"/>
  <c r="T192" i="5" s="1"/>
  <c r="R192" i="5"/>
  <c r="Q192" i="5"/>
  <c r="P192" i="5"/>
  <c r="O192" i="5"/>
  <c r="N192" i="5"/>
  <c r="M192" i="5"/>
  <c r="L192" i="5"/>
  <c r="K192" i="5"/>
  <c r="J192" i="5"/>
  <c r="H192" i="5"/>
  <c r="AF191" i="5"/>
  <c r="Z191" i="5"/>
  <c r="S191" i="5"/>
  <c r="T191" i="5" s="1"/>
  <c r="R191" i="5"/>
  <c r="Q191" i="5"/>
  <c r="P191" i="5"/>
  <c r="O191" i="5"/>
  <c r="N191" i="5"/>
  <c r="M191" i="5"/>
  <c r="L191" i="5"/>
  <c r="K191" i="5"/>
  <c r="J191" i="5"/>
  <c r="H191" i="5"/>
  <c r="AF190" i="5"/>
  <c r="Z190" i="5"/>
  <c r="S190" i="5"/>
  <c r="T190" i="5" s="1"/>
  <c r="R190" i="5"/>
  <c r="Q190" i="5"/>
  <c r="P190" i="5"/>
  <c r="O190" i="5"/>
  <c r="N190" i="5"/>
  <c r="M190" i="5"/>
  <c r="L190" i="5"/>
  <c r="K190" i="5"/>
  <c r="J190" i="5"/>
  <c r="H190" i="5"/>
  <c r="AF189" i="5"/>
  <c r="Z189" i="5"/>
  <c r="S189" i="5"/>
  <c r="T189" i="5" s="1"/>
  <c r="R189" i="5"/>
  <c r="Q189" i="5"/>
  <c r="P189" i="5"/>
  <c r="O189" i="5"/>
  <c r="N189" i="5"/>
  <c r="M189" i="5"/>
  <c r="L189" i="5"/>
  <c r="K189" i="5"/>
  <c r="J189" i="5"/>
  <c r="H189" i="5"/>
  <c r="AF188" i="5"/>
  <c r="Z188" i="5"/>
  <c r="S188" i="5"/>
  <c r="T188" i="5" s="1"/>
  <c r="R188" i="5"/>
  <c r="Q188" i="5"/>
  <c r="P188" i="5"/>
  <c r="O188" i="5"/>
  <c r="N188" i="5"/>
  <c r="M188" i="5"/>
  <c r="L188" i="5"/>
  <c r="K188" i="5"/>
  <c r="J188" i="5"/>
  <c r="H188" i="5"/>
  <c r="Z187" i="5"/>
  <c r="S187" i="5"/>
  <c r="R187" i="5"/>
  <c r="Q187" i="5"/>
  <c r="P187" i="5"/>
  <c r="O187" i="5"/>
  <c r="N187" i="5"/>
  <c r="M187" i="5"/>
  <c r="L187" i="5"/>
  <c r="K187" i="5"/>
  <c r="J187" i="5"/>
  <c r="H187" i="5"/>
  <c r="Z186" i="5"/>
  <c r="S186" i="5"/>
  <c r="R186" i="5"/>
  <c r="Q186" i="5"/>
  <c r="P186" i="5"/>
  <c r="O186" i="5"/>
  <c r="N186" i="5"/>
  <c r="M186" i="5"/>
  <c r="L186" i="5"/>
  <c r="K186" i="5"/>
  <c r="J186" i="5"/>
  <c r="H186" i="5"/>
  <c r="Z185" i="5"/>
  <c r="S185" i="5"/>
  <c r="T185" i="5" s="1"/>
  <c r="R185" i="5"/>
  <c r="Q185" i="5"/>
  <c r="P185" i="5"/>
  <c r="O185" i="5"/>
  <c r="N185" i="5"/>
  <c r="M185" i="5"/>
  <c r="L185" i="5"/>
  <c r="K185" i="5"/>
  <c r="J185" i="5"/>
  <c r="H185" i="5"/>
  <c r="Z184" i="5"/>
  <c r="T184" i="5"/>
  <c r="S184" i="5"/>
  <c r="R184" i="5"/>
  <c r="Q184" i="5"/>
  <c r="P184" i="5"/>
  <c r="O184" i="5"/>
  <c r="N184" i="5"/>
  <c r="M184" i="5"/>
  <c r="L184" i="5"/>
  <c r="K184" i="5"/>
  <c r="J184" i="5"/>
  <c r="H184" i="5"/>
  <c r="Z183" i="5"/>
  <c r="S183" i="5"/>
  <c r="T183" i="5" s="1"/>
  <c r="R183" i="5"/>
  <c r="Q183" i="5"/>
  <c r="P183" i="5"/>
  <c r="O183" i="5"/>
  <c r="N183" i="5"/>
  <c r="M183" i="5"/>
  <c r="L183" i="5"/>
  <c r="K183" i="5"/>
  <c r="J183" i="5"/>
  <c r="H183" i="5"/>
  <c r="Z182" i="5"/>
  <c r="S182" i="5"/>
  <c r="T182" i="5" s="1"/>
  <c r="R182" i="5"/>
  <c r="Q182" i="5"/>
  <c r="P182" i="5"/>
  <c r="O182" i="5"/>
  <c r="N182" i="5"/>
  <c r="M182" i="5"/>
  <c r="L182" i="5"/>
  <c r="K182" i="5"/>
  <c r="J182" i="5"/>
  <c r="H182" i="5"/>
  <c r="Z181" i="5"/>
  <c r="S181" i="5"/>
  <c r="T181" i="5" s="1"/>
  <c r="R181" i="5"/>
  <c r="Q181" i="5"/>
  <c r="P181" i="5"/>
  <c r="O181" i="5"/>
  <c r="N181" i="5"/>
  <c r="M181" i="5"/>
  <c r="L181" i="5"/>
  <c r="K181" i="5"/>
  <c r="J181" i="5"/>
  <c r="H181" i="5"/>
  <c r="Z180" i="5"/>
  <c r="S180" i="5"/>
  <c r="T180" i="5" s="1"/>
  <c r="R180" i="5"/>
  <c r="Q180" i="5"/>
  <c r="P180" i="5"/>
  <c r="O180" i="5"/>
  <c r="N180" i="5"/>
  <c r="M180" i="5"/>
  <c r="L180" i="5"/>
  <c r="K180" i="5"/>
  <c r="J180" i="5"/>
  <c r="H180" i="5"/>
  <c r="Z179" i="5"/>
  <c r="S179" i="5"/>
  <c r="T179" i="5" s="1"/>
  <c r="R179" i="5"/>
  <c r="Q179" i="5"/>
  <c r="P179" i="5"/>
  <c r="O179" i="5"/>
  <c r="N179" i="5"/>
  <c r="M179" i="5"/>
  <c r="L179" i="5"/>
  <c r="K179" i="5"/>
  <c r="J179" i="5"/>
  <c r="H179" i="5"/>
  <c r="Z178" i="5"/>
  <c r="S178" i="5"/>
  <c r="T178" i="5" s="1"/>
  <c r="R178" i="5"/>
  <c r="Q178" i="5"/>
  <c r="P178" i="5"/>
  <c r="O178" i="5"/>
  <c r="N178" i="5"/>
  <c r="M178" i="5"/>
  <c r="L178" i="5"/>
  <c r="K178" i="5"/>
  <c r="J178" i="5"/>
  <c r="H178" i="5"/>
  <c r="Z177" i="5"/>
  <c r="S177" i="5"/>
  <c r="T177" i="5" s="1"/>
  <c r="R177" i="5"/>
  <c r="Q177" i="5"/>
  <c r="P177" i="5"/>
  <c r="O177" i="5"/>
  <c r="N177" i="5"/>
  <c r="M177" i="5"/>
  <c r="L177" i="5"/>
  <c r="K177" i="5"/>
  <c r="J177" i="5"/>
  <c r="H177" i="5"/>
  <c r="Z176" i="5"/>
  <c r="S176" i="5"/>
  <c r="T176" i="5" s="1"/>
  <c r="R176" i="5"/>
  <c r="Q176" i="5"/>
  <c r="P176" i="5"/>
  <c r="O176" i="5"/>
  <c r="N176" i="5"/>
  <c r="M176" i="5"/>
  <c r="L176" i="5"/>
  <c r="K176" i="5"/>
  <c r="J176" i="5"/>
  <c r="H176" i="5"/>
  <c r="Z175" i="5"/>
  <c r="S175" i="5"/>
  <c r="T175" i="5" s="1"/>
  <c r="R175" i="5"/>
  <c r="Q175" i="5"/>
  <c r="P175" i="5"/>
  <c r="O175" i="5"/>
  <c r="N175" i="5"/>
  <c r="M175" i="5"/>
  <c r="L175" i="5"/>
  <c r="K175" i="5"/>
  <c r="J175" i="5"/>
  <c r="H175" i="5"/>
  <c r="Z174" i="5"/>
  <c r="S174" i="5"/>
  <c r="T174" i="5" s="1"/>
  <c r="R174" i="5"/>
  <c r="Q174" i="5"/>
  <c r="P174" i="5"/>
  <c r="O174" i="5"/>
  <c r="N174" i="5"/>
  <c r="M174" i="5"/>
  <c r="L174" i="5"/>
  <c r="K174" i="5"/>
  <c r="J174" i="5"/>
  <c r="H174" i="5"/>
  <c r="Z173" i="5"/>
  <c r="S173" i="5"/>
  <c r="T173" i="5" s="1"/>
  <c r="R173" i="5"/>
  <c r="Q173" i="5"/>
  <c r="P173" i="5"/>
  <c r="O173" i="5"/>
  <c r="N173" i="5"/>
  <c r="M173" i="5"/>
  <c r="L173" i="5"/>
  <c r="K173" i="5"/>
  <c r="J173" i="5"/>
  <c r="H173" i="5"/>
  <c r="Z172" i="5"/>
  <c r="T172" i="5"/>
  <c r="S172" i="5"/>
  <c r="R172" i="5"/>
  <c r="Q172" i="5"/>
  <c r="P172" i="5"/>
  <c r="O172" i="5"/>
  <c r="N172" i="5"/>
  <c r="M172" i="5"/>
  <c r="L172" i="5"/>
  <c r="K172" i="5"/>
  <c r="J172" i="5"/>
  <c r="H172" i="5"/>
  <c r="Z171" i="5"/>
  <c r="S171" i="5"/>
  <c r="T171" i="5" s="1"/>
  <c r="R171" i="5"/>
  <c r="Q171" i="5"/>
  <c r="P171" i="5"/>
  <c r="O171" i="5"/>
  <c r="N171" i="5"/>
  <c r="M171" i="5"/>
  <c r="L171" i="5"/>
  <c r="K171" i="5"/>
  <c r="J171" i="5"/>
  <c r="H171" i="5"/>
  <c r="Z170" i="5"/>
  <c r="S170" i="5"/>
  <c r="T170" i="5" s="1"/>
  <c r="R170" i="5"/>
  <c r="Q170" i="5"/>
  <c r="P170" i="5"/>
  <c r="O170" i="5"/>
  <c r="N170" i="5"/>
  <c r="M170" i="5"/>
  <c r="L170" i="5"/>
  <c r="K170" i="5"/>
  <c r="J170" i="5"/>
  <c r="H170" i="5"/>
  <c r="Z169" i="5"/>
  <c r="S169" i="5"/>
  <c r="T169" i="5" s="1"/>
  <c r="R169" i="5"/>
  <c r="Q169" i="5"/>
  <c r="P169" i="5"/>
  <c r="O169" i="5"/>
  <c r="N169" i="5"/>
  <c r="M169" i="5"/>
  <c r="L169" i="5"/>
  <c r="K169" i="5"/>
  <c r="J169" i="5"/>
  <c r="H169" i="5"/>
  <c r="Z168" i="5"/>
  <c r="S168" i="5"/>
  <c r="T168" i="5" s="1"/>
  <c r="R168" i="5"/>
  <c r="Q168" i="5"/>
  <c r="P168" i="5"/>
  <c r="O168" i="5"/>
  <c r="N168" i="5"/>
  <c r="M168" i="5"/>
  <c r="L168" i="5"/>
  <c r="K168" i="5"/>
  <c r="J168" i="5"/>
  <c r="H168" i="5"/>
  <c r="Z167" i="5"/>
  <c r="S167" i="5"/>
  <c r="T167" i="5" s="1"/>
  <c r="R167" i="5"/>
  <c r="Q167" i="5"/>
  <c r="P167" i="5"/>
  <c r="O167" i="5"/>
  <c r="N167" i="5"/>
  <c r="M167" i="5"/>
  <c r="L167" i="5"/>
  <c r="K167" i="5"/>
  <c r="J167" i="5"/>
  <c r="H167" i="5"/>
  <c r="Z166" i="5"/>
  <c r="S166" i="5"/>
  <c r="T166" i="5" s="1"/>
  <c r="R166" i="5"/>
  <c r="Q166" i="5"/>
  <c r="P166" i="5"/>
  <c r="O166" i="5"/>
  <c r="N166" i="5"/>
  <c r="M166" i="5"/>
  <c r="L166" i="5"/>
  <c r="K166" i="5"/>
  <c r="J166" i="5"/>
  <c r="H166" i="5"/>
  <c r="Z165" i="5"/>
  <c r="S165" i="5"/>
  <c r="T165" i="5" s="1"/>
  <c r="R165" i="5"/>
  <c r="Q165" i="5"/>
  <c r="P165" i="5"/>
  <c r="O165" i="5"/>
  <c r="N165" i="5"/>
  <c r="M165" i="5"/>
  <c r="L165" i="5"/>
  <c r="K165" i="5"/>
  <c r="J165" i="5"/>
  <c r="H165" i="5"/>
  <c r="Z164" i="5"/>
  <c r="S164" i="5"/>
  <c r="T164" i="5" s="1"/>
  <c r="R164" i="5"/>
  <c r="Q164" i="5"/>
  <c r="P164" i="5"/>
  <c r="O164" i="5"/>
  <c r="N164" i="5"/>
  <c r="M164" i="5"/>
  <c r="L164" i="5"/>
  <c r="K164" i="5"/>
  <c r="J164" i="5"/>
  <c r="H164" i="5"/>
  <c r="AF163" i="5"/>
  <c r="AD163" i="5"/>
  <c r="Z163" i="5"/>
  <c r="S163" i="5"/>
  <c r="T163" i="5" s="1"/>
  <c r="R163" i="5"/>
  <c r="Q163" i="5"/>
  <c r="P163" i="5"/>
  <c r="O163" i="5"/>
  <c r="N163" i="5"/>
  <c r="M163" i="5"/>
  <c r="L163" i="5"/>
  <c r="K163" i="5"/>
  <c r="J163" i="5"/>
  <c r="H163" i="5"/>
  <c r="AF162" i="5"/>
  <c r="AD162" i="5"/>
  <c r="Z162" i="5"/>
  <c r="S162" i="5"/>
  <c r="T162" i="5" s="1"/>
  <c r="R162" i="5"/>
  <c r="Q162" i="5"/>
  <c r="P162" i="5"/>
  <c r="O162" i="5"/>
  <c r="N162" i="5"/>
  <c r="M162" i="5"/>
  <c r="L162" i="5"/>
  <c r="K162" i="5"/>
  <c r="J162" i="5"/>
  <c r="H162" i="5"/>
  <c r="Z161" i="5"/>
  <c r="S161" i="5"/>
  <c r="T161" i="5" s="1"/>
  <c r="R161" i="5"/>
  <c r="Q161" i="5"/>
  <c r="P161" i="5"/>
  <c r="O161" i="5"/>
  <c r="N161" i="5"/>
  <c r="M161" i="5"/>
  <c r="L161" i="5"/>
  <c r="K161" i="5"/>
  <c r="J161" i="5"/>
  <c r="H161" i="5"/>
  <c r="Z160" i="5"/>
  <c r="S160" i="5"/>
  <c r="T160" i="5" s="1"/>
  <c r="R160" i="5"/>
  <c r="Q160" i="5"/>
  <c r="P160" i="5"/>
  <c r="O160" i="5"/>
  <c r="N160" i="5"/>
  <c r="M160" i="5"/>
  <c r="L160" i="5"/>
  <c r="K160" i="5"/>
  <c r="J160" i="5"/>
  <c r="H160" i="5"/>
  <c r="Z159" i="5"/>
  <c r="S159" i="5"/>
  <c r="T159" i="5" s="1"/>
  <c r="R159" i="5"/>
  <c r="Q159" i="5"/>
  <c r="P159" i="5"/>
  <c r="O159" i="5"/>
  <c r="N159" i="5"/>
  <c r="M159" i="5"/>
  <c r="L159" i="5"/>
  <c r="K159" i="5"/>
  <c r="J159" i="5"/>
  <c r="H159" i="5"/>
  <c r="Z158" i="5"/>
  <c r="S158" i="5"/>
  <c r="T158" i="5" s="1"/>
  <c r="R158" i="5"/>
  <c r="Q158" i="5"/>
  <c r="P158" i="5"/>
  <c r="O158" i="5"/>
  <c r="N158" i="5"/>
  <c r="M158" i="5"/>
  <c r="L158" i="5"/>
  <c r="K158" i="5"/>
  <c r="J158" i="5"/>
  <c r="H158" i="5"/>
  <c r="Z157" i="5"/>
  <c r="S157" i="5"/>
  <c r="T157" i="5" s="1"/>
  <c r="R157" i="5"/>
  <c r="Q157" i="5"/>
  <c r="P157" i="5"/>
  <c r="O157" i="5"/>
  <c r="N157" i="5"/>
  <c r="M157" i="5"/>
  <c r="L157" i="5"/>
  <c r="K157" i="5"/>
  <c r="J157" i="5"/>
  <c r="H157" i="5"/>
  <c r="Z156" i="5"/>
  <c r="S156" i="5"/>
  <c r="T156" i="5" s="1"/>
  <c r="R156" i="5"/>
  <c r="Q156" i="5"/>
  <c r="P156" i="5"/>
  <c r="O156" i="5"/>
  <c r="N156" i="5"/>
  <c r="M156" i="5"/>
  <c r="L156" i="5"/>
  <c r="K156" i="5"/>
  <c r="J156" i="5"/>
  <c r="H156" i="5"/>
  <c r="Z155" i="5"/>
  <c r="S155" i="5"/>
  <c r="T155" i="5" s="1"/>
  <c r="R155" i="5"/>
  <c r="Q155" i="5"/>
  <c r="P155" i="5"/>
  <c r="O155" i="5"/>
  <c r="N155" i="5"/>
  <c r="M155" i="5"/>
  <c r="L155" i="5"/>
  <c r="K155" i="5"/>
  <c r="J155" i="5"/>
  <c r="H155" i="5"/>
  <c r="Z154" i="5"/>
  <c r="S154" i="5"/>
  <c r="T154" i="5" s="1"/>
  <c r="R154" i="5"/>
  <c r="Q154" i="5"/>
  <c r="P154" i="5"/>
  <c r="O154" i="5"/>
  <c r="N154" i="5"/>
  <c r="M154" i="5"/>
  <c r="L154" i="5"/>
  <c r="K154" i="5"/>
  <c r="J154" i="5"/>
  <c r="H154" i="5"/>
  <c r="Z153" i="5"/>
  <c r="S153" i="5"/>
  <c r="T153" i="5" s="1"/>
  <c r="R153" i="5"/>
  <c r="Q153" i="5"/>
  <c r="P153" i="5"/>
  <c r="O153" i="5"/>
  <c r="N153" i="5"/>
  <c r="M153" i="5"/>
  <c r="L153" i="5"/>
  <c r="K153" i="5"/>
  <c r="J153" i="5"/>
  <c r="H153" i="5"/>
  <c r="Z152" i="5"/>
  <c r="T152" i="5"/>
  <c r="S152" i="5"/>
  <c r="R152" i="5"/>
  <c r="Q152" i="5"/>
  <c r="P152" i="5"/>
  <c r="O152" i="5"/>
  <c r="N152" i="5"/>
  <c r="M152" i="5"/>
  <c r="L152" i="5"/>
  <c r="K152" i="5"/>
  <c r="J152" i="5"/>
  <c r="H152" i="5"/>
  <c r="Z151" i="5"/>
  <c r="S151" i="5"/>
  <c r="T151" i="5" s="1"/>
  <c r="R151" i="5"/>
  <c r="Q151" i="5"/>
  <c r="P151" i="5"/>
  <c r="O151" i="5"/>
  <c r="N151" i="5"/>
  <c r="M151" i="5"/>
  <c r="L151" i="5"/>
  <c r="K151" i="5"/>
  <c r="J151" i="5"/>
  <c r="H151" i="5"/>
  <c r="Z150" i="5"/>
  <c r="S150" i="5"/>
  <c r="T150" i="5" s="1"/>
  <c r="R150" i="5"/>
  <c r="Q150" i="5"/>
  <c r="P150" i="5"/>
  <c r="O150" i="5"/>
  <c r="N150" i="5"/>
  <c r="M150" i="5"/>
  <c r="L150" i="5"/>
  <c r="K150" i="5"/>
  <c r="J150" i="5"/>
  <c r="H150" i="5"/>
  <c r="Z149" i="5"/>
  <c r="S149" i="5"/>
  <c r="T149" i="5" s="1"/>
  <c r="R149" i="5"/>
  <c r="Q149" i="5"/>
  <c r="P149" i="5"/>
  <c r="O149" i="5"/>
  <c r="N149" i="5"/>
  <c r="M149" i="5"/>
  <c r="L149" i="5"/>
  <c r="K149" i="5"/>
  <c r="J149" i="5"/>
  <c r="H149" i="5"/>
  <c r="Z148" i="5"/>
  <c r="S148" i="5"/>
  <c r="T148" i="5" s="1"/>
  <c r="R148" i="5"/>
  <c r="Q148" i="5"/>
  <c r="P148" i="5"/>
  <c r="O148" i="5"/>
  <c r="N148" i="5"/>
  <c r="M148" i="5"/>
  <c r="L148" i="5"/>
  <c r="K148" i="5"/>
  <c r="J148" i="5"/>
  <c r="H148" i="5"/>
  <c r="Z147" i="5"/>
  <c r="S147" i="5"/>
  <c r="T147" i="5" s="1"/>
  <c r="R147" i="5"/>
  <c r="Q147" i="5"/>
  <c r="P147" i="5"/>
  <c r="O147" i="5"/>
  <c r="N147" i="5"/>
  <c r="M147" i="5"/>
  <c r="L147" i="5"/>
  <c r="K147" i="5"/>
  <c r="J147" i="5"/>
  <c r="H147" i="5"/>
  <c r="Z146" i="5"/>
  <c r="S146" i="5"/>
  <c r="T146" i="5" s="1"/>
  <c r="R146" i="5"/>
  <c r="Q146" i="5"/>
  <c r="P146" i="5"/>
  <c r="O146" i="5"/>
  <c r="N146" i="5"/>
  <c r="M146" i="5"/>
  <c r="L146" i="5"/>
  <c r="K146" i="5"/>
  <c r="J146" i="5"/>
  <c r="H146" i="5"/>
  <c r="Z145" i="5"/>
  <c r="S145" i="5"/>
  <c r="T145" i="5" s="1"/>
  <c r="R145" i="5"/>
  <c r="Q145" i="5"/>
  <c r="P145" i="5"/>
  <c r="O145" i="5"/>
  <c r="N145" i="5"/>
  <c r="M145" i="5"/>
  <c r="L145" i="5"/>
  <c r="K145" i="5"/>
  <c r="J145" i="5"/>
  <c r="H145" i="5"/>
  <c r="Z144" i="5"/>
  <c r="S144" i="5"/>
  <c r="T144" i="5" s="1"/>
  <c r="R144" i="5"/>
  <c r="Q144" i="5"/>
  <c r="P144" i="5"/>
  <c r="O144" i="5"/>
  <c r="N144" i="5"/>
  <c r="M144" i="5"/>
  <c r="L144" i="5"/>
  <c r="K144" i="5"/>
  <c r="J144" i="5"/>
  <c r="H144" i="5"/>
  <c r="Z143" i="5"/>
  <c r="S143" i="5"/>
  <c r="T143" i="5" s="1"/>
  <c r="R143" i="5"/>
  <c r="Q143" i="5"/>
  <c r="P143" i="5"/>
  <c r="O143" i="5"/>
  <c r="N143" i="5"/>
  <c r="M143" i="5"/>
  <c r="L143" i="5"/>
  <c r="K143" i="5"/>
  <c r="J143" i="5"/>
  <c r="H143" i="5"/>
  <c r="Z142" i="5"/>
  <c r="S142" i="5"/>
  <c r="T142" i="5" s="1"/>
  <c r="R142" i="5"/>
  <c r="Q142" i="5"/>
  <c r="P142" i="5"/>
  <c r="O142" i="5"/>
  <c r="N142" i="5"/>
  <c r="M142" i="5"/>
  <c r="L142" i="5"/>
  <c r="K142" i="5"/>
  <c r="J142" i="5"/>
  <c r="H142" i="5"/>
  <c r="Z141" i="5"/>
  <c r="S141" i="5"/>
  <c r="T141" i="5" s="1"/>
  <c r="R141" i="5"/>
  <c r="Q141" i="5"/>
  <c r="P141" i="5"/>
  <c r="O141" i="5"/>
  <c r="N141" i="5"/>
  <c r="M141" i="5"/>
  <c r="L141" i="5"/>
  <c r="K141" i="5"/>
  <c r="J141" i="5"/>
  <c r="H141" i="5"/>
  <c r="Z140" i="5"/>
  <c r="T140" i="5"/>
  <c r="S140" i="5"/>
  <c r="R140" i="5"/>
  <c r="Q140" i="5"/>
  <c r="P140" i="5"/>
  <c r="O140" i="5"/>
  <c r="N140" i="5"/>
  <c r="M140" i="5"/>
  <c r="L140" i="5"/>
  <c r="K140" i="5"/>
  <c r="J140" i="5"/>
  <c r="H140" i="5"/>
  <c r="Z139" i="5"/>
  <c r="S139" i="5"/>
  <c r="T139" i="5" s="1"/>
  <c r="R139" i="5"/>
  <c r="Q139" i="5"/>
  <c r="P139" i="5"/>
  <c r="O139" i="5"/>
  <c r="N139" i="5"/>
  <c r="M139" i="5"/>
  <c r="L139" i="5"/>
  <c r="K139" i="5"/>
  <c r="J139" i="5"/>
  <c r="H139" i="5"/>
  <c r="Z138" i="5"/>
  <c r="S138" i="5"/>
  <c r="T138" i="5" s="1"/>
  <c r="R138" i="5"/>
  <c r="Q138" i="5"/>
  <c r="P138" i="5"/>
  <c r="O138" i="5"/>
  <c r="N138" i="5"/>
  <c r="M138" i="5"/>
  <c r="L138" i="5"/>
  <c r="K138" i="5"/>
  <c r="J138" i="5"/>
  <c r="H138" i="5"/>
  <c r="Z137" i="5"/>
  <c r="S137" i="5"/>
  <c r="R137" i="5"/>
  <c r="Q137" i="5"/>
  <c r="P137" i="5"/>
  <c r="O137" i="5"/>
  <c r="N137" i="5"/>
  <c r="M137" i="5"/>
  <c r="L137" i="5"/>
  <c r="K137" i="5"/>
  <c r="J137" i="5"/>
  <c r="H137" i="5"/>
  <c r="Z136" i="5"/>
  <c r="S136" i="5"/>
  <c r="R136" i="5"/>
  <c r="Q136" i="5"/>
  <c r="P136" i="5"/>
  <c r="O136" i="5"/>
  <c r="N136" i="5"/>
  <c r="M136" i="5"/>
  <c r="L136" i="5"/>
  <c r="K136" i="5"/>
  <c r="J136" i="5"/>
  <c r="H136" i="5"/>
  <c r="Z135" i="5"/>
  <c r="S135" i="5"/>
  <c r="R135" i="5"/>
  <c r="Q135" i="5"/>
  <c r="P135" i="5"/>
  <c r="O135" i="5"/>
  <c r="N135" i="5"/>
  <c r="M135" i="5"/>
  <c r="L135" i="5"/>
  <c r="K135" i="5"/>
  <c r="J135" i="5"/>
  <c r="H135" i="5"/>
  <c r="Z134" i="5"/>
  <c r="S134" i="5"/>
  <c r="R134" i="5"/>
  <c r="Q134" i="5"/>
  <c r="P134" i="5"/>
  <c r="O134" i="5"/>
  <c r="N134" i="5"/>
  <c r="M134" i="5"/>
  <c r="L134" i="5"/>
  <c r="K134" i="5"/>
  <c r="J134" i="5"/>
  <c r="H134" i="5"/>
  <c r="Z133" i="5"/>
  <c r="S133" i="5"/>
  <c r="R133" i="5"/>
  <c r="Q133" i="5"/>
  <c r="P133" i="5"/>
  <c r="O133" i="5"/>
  <c r="N133" i="5"/>
  <c r="M133" i="5"/>
  <c r="L133" i="5"/>
  <c r="K133" i="5"/>
  <c r="J133" i="5"/>
  <c r="H133" i="5"/>
  <c r="Z132" i="5"/>
  <c r="S132" i="5"/>
  <c r="R132" i="5"/>
  <c r="Q132" i="5"/>
  <c r="P132" i="5"/>
  <c r="O132" i="5"/>
  <c r="N132" i="5"/>
  <c r="M132" i="5"/>
  <c r="L132" i="5"/>
  <c r="K132" i="5"/>
  <c r="J132" i="5"/>
  <c r="H132" i="5"/>
  <c r="Z131" i="5"/>
  <c r="S131" i="5"/>
  <c r="R131" i="5"/>
  <c r="Q131" i="5"/>
  <c r="P131" i="5"/>
  <c r="O131" i="5"/>
  <c r="N131" i="5"/>
  <c r="M131" i="5"/>
  <c r="L131" i="5"/>
  <c r="K131" i="5"/>
  <c r="J131" i="5"/>
  <c r="H131" i="5"/>
  <c r="Z130" i="5"/>
  <c r="S130" i="5"/>
  <c r="R130" i="5"/>
  <c r="Q130" i="5"/>
  <c r="P130" i="5"/>
  <c r="O130" i="5"/>
  <c r="N130" i="5"/>
  <c r="M130" i="5"/>
  <c r="L130" i="5"/>
  <c r="K130" i="5"/>
  <c r="J130" i="5"/>
  <c r="H130" i="5"/>
  <c r="Z129" i="5"/>
  <c r="S129" i="5"/>
  <c r="R129" i="5"/>
  <c r="Q129" i="5"/>
  <c r="P129" i="5"/>
  <c r="O129" i="5"/>
  <c r="N129" i="5"/>
  <c r="M129" i="5"/>
  <c r="L129" i="5"/>
  <c r="K129" i="5"/>
  <c r="J129" i="5"/>
  <c r="H129" i="5"/>
  <c r="Z128" i="5"/>
  <c r="S128" i="5"/>
  <c r="R128" i="5"/>
  <c r="Q128" i="5"/>
  <c r="P128" i="5"/>
  <c r="O128" i="5"/>
  <c r="N128" i="5"/>
  <c r="M128" i="5"/>
  <c r="L128" i="5"/>
  <c r="K128" i="5"/>
  <c r="J128" i="5"/>
  <c r="H128" i="5"/>
  <c r="AF127" i="5"/>
  <c r="Z127" i="5"/>
  <c r="S127" i="5"/>
  <c r="T127" i="5" s="1"/>
  <c r="R127" i="5"/>
  <c r="Q127" i="5"/>
  <c r="P127" i="5"/>
  <c r="O127" i="5"/>
  <c r="N127" i="5"/>
  <c r="M127" i="5"/>
  <c r="L127" i="5"/>
  <c r="K127" i="5"/>
  <c r="J127" i="5"/>
  <c r="H127" i="5"/>
  <c r="AF126" i="5"/>
  <c r="Z126" i="5"/>
  <c r="S126" i="5"/>
  <c r="T126" i="5" s="1"/>
  <c r="R126" i="5"/>
  <c r="Q126" i="5"/>
  <c r="P126" i="5"/>
  <c r="O126" i="5"/>
  <c r="N126" i="5"/>
  <c r="M126" i="5"/>
  <c r="L126" i="5"/>
  <c r="K126" i="5"/>
  <c r="J126" i="5"/>
  <c r="H126" i="5"/>
  <c r="AF125" i="5"/>
  <c r="Z125" i="5"/>
  <c r="S125" i="5"/>
  <c r="T125" i="5" s="1"/>
  <c r="R125" i="5"/>
  <c r="Q125" i="5"/>
  <c r="P125" i="5"/>
  <c r="O125" i="5"/>
  <c r="N125" i="5"/>
  <c r="M125" i="5"/>
  <c r="L125" i="5"/>
  <c r="K125" i="5"/>
  <c r="J125" i="5"/>
  <c r="H125" i="5"/>
  <c r="AF124" i="5"/>
  <c r="Z124" i="5"/>
  <c r="S124" i="5"/>
  <c r="T124" i="5" s="1"/>
  <c r="R124" i="5"/>
  <c r="Q124" i="5"/>
  <c r="P124" i="5"/>
  <c r="O124" i="5"/>
  <c r="N124" i="5"/>
  <c r="M124" i="5"/>
  <c r="L124" i="5"/>
  <c r="K124" i="5"/>
  <c r="J124" i="5"/>
  <c r="H124" i="5"/>
  <c r="AF123" i="5"/>
  <c r="Z123" i="5"/>
  <c r="S123" i="5"/>
  <c r="T123" i="5" s="1"/>
  <c r="R123" i="5"/>
  <c r="Q123" i="5"/>
  <c r="P123" i="5"/>
  <c r="O123" i="5"/>
  <c r="N123" i="5"/>
  <c r="M123" i="5"/>
  <c r="L123" i="5"/>
  <c r="K123" i="5"/>
  <c r="J123" i="5"/>
  <c r="H123" i="5"/>
  <c r="AF122" i="5"/>
  <c r="Z122" i="5"/>
  <c r="S122" i="5"/>
  <c r="T122" i="5" s="1"/>
  <c r="R122" i="5"/>
  <c r="Q122" i="5"/>
  <c r="P122" i="5"/>
  <c r="O122" i="5"/>
  <c r="N122" i="5"/>
  <c r="M122" i="5"/>
  <c r="L122" i="5"/>
  <c r="K122" i="5"/>
  <c r="J122" i="5"/>
  <c r="H122" i="5"/>
  <c r="AF121" i="5"/>
  <c r="Z121" i="5"/>
  <c r="S121" i="5"/>
  <c r="T121" i="5" s="1"/>
  <c r="R121" i="5"/>
  <c r="Q121" i="5"/>
  <c r="P121" i="5"/>
  <c r="O121" i="5"/>
  <c r="N121" i="5"/>
  <c r="M121" i="5"/>
  <c r="L121" i="5"/>
  <c r="K121" i="5"/>
  <c r="J121" i="5"/>
  <c r="H121" i="5"/>
  <c r="AF120" i="5"/>
  <c r="Z120" i="5"/>
  <c r="S120" i="5"/>
  <c r="T120" i="5" s="1"/>
  <c r="R120" i="5"/>
  <c r="Q120" i="5"/>
  <c r="P120" i="5"/>
  <c r="O120" i="5"/>
  <c r="N120" i="5"/>
  <c r="M120" i="5"/>
  <c r="L120" i="5"/>
  <c r="K120" i="5"/>
  <c r="J120" i="5"/>
  <c r="H120" i="5"/>
  <c r="AF119" i="5"/>
  <c r="Z119" i="5"/>
  <c r="S119" i="5"/>
  <c r="T119" i="5" s="1"/>
  <c r="R119" i="5"/>
  <c r="Q119" i="5"/>
  <c r="P119" i="5"/>
  <c r="O119" i="5"/>
  <c r="N119" i="5"/>
  <c r="M119" i="5"/>
  <c r="L119" i="5"/>
  <c r="K119" i="5"/>
  <c r="J119" i="5"/>
  <c r="H119" i="5"/>
  <c r="AF118" i="5"/>
  <c r="Z118" i="5"/>
  <c r="S118" i="5"/>
  <c r="T118" i="5" s="1"/>
  <c r="R118" i="5"/>
  <c r="Q118" i="5"/>
  <c r="P118" i="5"/>
  <c r="O118" i="5"/>
  <c r="N118" i="5"/>
  <c r="M118" i="5"/>
  <c r="L118" i="5"/>
  <c r="K118" i="5"/>
  <c r="J118" i="5"/>
  <c r="H118" i="5"/>
  <c r="AF117" i="5"/>
  <c r="Z117" i="5"/>
  <c r="S117" i="5"/>
  <c r="T117" i="5" s="1"/>
  <c r="R117" i="5"/>
  <c r="Q117" i="5"/>
  <c r="P117" i="5"/>
  <c r="O117" i="5"/>
  <c r="N117" i="5"/>
  <c r="M117" i="5"/>
  <c r="L117" i="5"/>
  <c r="K117" i="5"/>
  <c r="J117" i="5"/>
  <c r="H117" i="5"/>
  <c r="AF116" i="5"/>
  <c r="Z116" i="5"/>
  <c r="S116" i="5"/>
  <c r="T116" i="5" s="1"/>
  <c r="R116" i="5"/>
  <c r="Q116" i="5"/>
  <c r="P116" i="5"/>
  <c r="O116" i="5"/>
  <c r="N116" i="5"/>
  <c r="M116" i="5"/>
  <c r="L116" i="5"/>
  <c r="K116" i="5"/>
  <c r="J116" i="5"/>
  <c r="H116" i="5"/>
  <c r="AF115" i="5"/>
  <c r="Z115" i="5"/>
  <c r="S115" i="5"/>
  <c r="T115" i="5" s="1"/>
  <c r="R115" i="5"/>
  <c r="Q115" i="5"/>
  <c r="P115" i="5"/>
  <c r="O115" i="5"/>
  <c r="N115" i="5"/>
  <c r="M115" i="5"/>
  <c r="L115" i="5"/>
  <c r="K115" i="5"/>
  <c r="J115" i="5"/>
  <c r="H115" i="5"/>
  <c r="AF114" i="5"/>
  <c r="Z114" i="5"/>
  <c r="S114" i="5"/>
  <c r="T114" i="5" s="1"/>
  <c r="R114" i="5"/>
  <c r="Q114" i="5"/>
  <c r="P114" i="5"/>
  <c r="O114" i="5"/>
  <c r="N114" i="5"/>
  <c r="M114" i="5"/>
  <c r="L114" i="5"/>
  <c r="K114" i="5"/>
  <c r="J114" i="5"/>
  <c r="H114" i="5"/>
  <c r="AF113" i="5"/>
  <c r="AD113" i="5"/>
  <c r="Z113" i="5"/>
  <c r="S113" i="5"/>
  <c r="T113" i="5" s="1"/>
  <c r="R113" i="5"/>
  <c r="Q113" i="5"/>
  <c r="P113" i="5"/>
  <c r="O113" i="5"/>
  <c r="N113" i="5"/>
  <c r="M113" i="5"/>
  <c r="L113" i="5"/>
  <c r="K113" i="5"/>
  <c r="J113" i="5"/>
  <c r="H113" i="5"/>
  <c r="Z112" i="5"/>
  <c r="S112" i="5"/>
  <c r="T112" i="5" s="1"/>
  <c r="R112" i="5"/>
  <c r="Q112" i="5"/>
  <c r="P112" i="5"/>
  <c r="O112" i="5"/>
  <c r="N112" i="5"/>
  <c r="M112" i="5"/>
  <c r="L112" i="5"/>
  <c r="K112" i="5"/>
  <c r="J112" i="5"/>
  <c r="H112" i="5"/>
  <c r="AF111" i="5"/>
  <c r="AD111" i="5"/>
  <c r="Z111" i="5"/>
  <c r="S111" i="5"/>
  <c r="T111" i="5" s="1"/>
  <c r="R111" i="5"/>
  <c r="Q111" i="5"/>
  <c r="P111" i="5"/>
  <c r="O111" i="5"/>
  <c r="N111" i="5"/>
  <c r="M111" i="5"/>
  <c r="L111" i="5"/>
  <c r="K111" i="5"/>
  <c r="J111" i="5"/>
  <c r="H111" i="5"/>
  <c r="AF110" i="5"/>
  <c r="AD110" i="5"/>
  <c r="Z110" i="5"/>
  <c r="S110" i="5"/>
  <c r="T110" i="5" s="1"/>
  <c r="R110" i="5"/>
  <c r="Q110" i="5"/>
  <c r="P110" i="5"/>
  <c r="O110" i="5"/>
  <c r="N110" i="5"/>
  <c r="M110" i="5"/>
  <c r="L110" i="5"/>
  <c r="K110" i="5"/>
  <c r="J110" i="5"/>
  <c r="H110" i="5"/>
  <c r="B75" i="4" l="1"/>
</calcChain>
</file>

<file path=xl/sharedStrings.xml><?xml version="1.0" encoding="utf-8"?>
<sst xmlns="http://schemas.openxmlformats.org/spreadsheetml/2006/main" count="3632" uniqueCount="415">
  <si>
    <t>Sampling Station</t>
  </si>
  <si>
    <t>Other</t>
  </si>
  <si>
    <t>Location Description</t>
  </si>
  <si>
    <t>Mouth</t>
  </si>
  <si>
    <t>at Bailey bridge</t>
  </si>
  <si>
    <t>Sample Type</t>
  </si>
  <si>
    <t>Lat Y</t>
  </si>
  <si>
    <t>Long X</t>
  </si>
  <si>
    <t>Habitat Classification</t>
  </si>
  <si>
    <t>High</t>
  </si>
  <si>
    <t>Moderate-M</t>
  </si>
  <si>
    <t>Area of special consideration</t>
  </si>
  <si>
    <t>Date of Sampling</t>
  </si>
  <si>
    <t>Legend</t>
  </si>
  <si>
    <t>Not continuously monitored</t>
  </si>
  <si>
    <t xml:space="preserve">Number of days sampled  </t>
  </si>
  <si>
    <t>Water Quality Objective (mg/L)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</si>
  <si>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</si>
  <si>
    <t xml:space="preserve">Total Seasonal Average TSS (mg/L) by site </t>
  </si>
  <si>
    <t>Sample Results that Exceed Water Quality Objectives for 2012</t>
  </si>
  <si>
    <t>The Fish Habitat Management System -South McQuesten River Watershed (Category A)</t>
  </si>
  <si>
    <t>MC01</t>
  </si>
  <si>
    <t>MC_VA01</t>
  </si>
  <si>
    <t>MC02</t>
  </si>
  <si>
    <t>MC_NO01</t>
  </si>
  <si>
    <t>MC03</t>
  </si>
  <si>
    <t>MC_HA01</t>
  </si>
  <si>
    <t>Auto/Grab</t>
  </si>
  <si>
    <t>MC04</t>
  </si>
  <si>
    <t>u/s MC_VA01</t>
  </si>
  <si>
    <t>u/s MC_HA01</t>
  </si>
  <si>
    <t>no sampling</t>
  </si>
  <si>
    <t>NA</t>
  </si>
  <si>
    <t>Date</t>
  </si>
  <si>
    <t>Total Suspended Solids  (mg/L)</t>
  </si>
  <si>
    <r>
      <t>Average Daily Flow (m</t>
    </r>
    <r>
      <rPr>
        <b/>
        <vertAlign val="superscript"/>
        <sz val="12"/>
        <rFont val="Calibri"/>
        <family val="2"/>
      </rPr>
      <t>3</t>
    </r>
    <r>
      <rPr>
        <b/>
        <sz val="12"/>
        <rFont val="Calibri"/>
        <family val="2"/>
      </rPr>
      <t>/s)</t>
    </r>
  </si>
  <si>
    <t>Daily Loading (Kg/day)</t>
  </si>
  <si>
    <t>Total Daily Precipitation (mm)</t>
  </si>
  <si>
    <t>Daily Average Air Temperature (°C)</t>
  </si>
  <si>
    <t>Daily Average Water Temperature (°C)</t>
  </si>
  <si>
    <t>Average</t>
  </si>
  <si>
    <t># of days</t>
  </si>
  <si>
    <t>Data for McQuesten River near the mouth at the Alaska Highway bridge (MC01)</t>
  </si>
  <si>
    <t>Data for McQuesten River downstream of Haggart Creek mouth (MC04)</t>
  </si>
  <si>
    <t>LAB_NUMBER</t>
  </si>
  <si>
    <t>SAMPLE_DATE</t>
  </si>
  <si>
    <t>SAMPLE_TIME</t>
  </si>
  <si>
    <t>SAMPLE_NUMBER</t>
  </si>
  <si>
    <t>SAMPLER</t>
  </si>
  <si>
    <t>PM_NUMBER</t>
  </si>
  <si>
    <t>SITE_CODE</t>
  </si>
  <si>
    <t>LOCATION_CODE</t>
  </si>
  <si>
    <t>FLOW (Y/N)</t>
  </si>
  <si>
    <t>WATERSHED_NAME</t>
  </si>
  <si>
    <t>WATERCOURSE</t>
  </si>
  <si>
    <t>SITE_DESCRIPTION</t>
  </si>
  <si>
    <t>Latitude_DD</t>
  </si>
  <si>
    <t>Longitude_DD</t>
  </si>
  <si>
    <t>Watershed Category</t>
  </si>
  <si>
    <t xml:space="preserve">HABITAT_CLASSIFICATION </t>
  </si>
  <si>
    <t>EFFLUENT_STANDARD_MG_L</t>
  </si>
  <si>
    <t>EFFLUENT_STANDARD_ML_L</t>
  </si>
  <si>
    <t>WQ_OBJECTIVE_MG_L</t>
  </si>
  <si>
    <t>ABOVE_BELOW_OBJECTIVE</t>
  </si>
  <si>
    <t>TOTAL_SUSPENDED_SOLIDS_MG_L</t>
  </si>
  <si>
    <t>SETTLEABLE_SOLIDS_ML_L</t>
  </si>
  <si>
    <t>Conductivity (uS)</t>
  </si>
  <si>
    <t>pH</t>
  </si>
  <si>
    <t>TURBIDITY_NTU</t>
  </si>
  <si>
    <t xml:space="preserve"> Applicable WSC Flow Monitoring Station</t>
  </si>
  <si>
    <t>Instantaneous flow m3/s        (CS&amp;I)</t>
  </si>
  <si>
    <t>Instantaneous Loading mg/sec (CS&amp;I)</t>
  </si>
  <si>
    <t>Instantaneous hourly mean flow (m3/s)  (WSC)</t>
  </si>
  <si>
    <t>Instant Hourly Loading kg/hour(WSC)</t>
  </si>
  <si>
    <t>Average DAILY_ LOADING_KG_DAY (WSC)</t>
  </si>
  <si>
    <t>Instantaneous AIR_TEMPERATURE_°C</t>
  </si>
  <si>
    <t>Instantaneous WATER_TEMPERATURE_°C</t>
  </si>
  <si>
    <t>AVERAGE_DAILY_AIR_TEMPERATURE_°C</t>
  </si>
  <si>
    <t>AVERAGE_DAILY_GROUND_TEMPERATURE_°C</t>
  </si>
  <si>
    <t>AVERAGE_DAILY_WATER_TEMPERATURE_°C</t>
  </si>
  <si>
    <t>TOTAL_DAILY_PRECIPITATION_MM</t>
  </si>
  <si>
    <t>WEATHER_STATION_IND</t>
  </si>
  <si>
    <t>Applicable CS&amp;I weather station</t>
  </si>
  <si>
    <t xml:space="preserve"> Applicable External Climate Data Source</t>
  </si>
  <si>
    <t>Instantaneous DO_mg/L</t>
  </si>
  <si>
    <t>Instantaneous DO_%</t>
  </si>
  <si>
    <t>ACTIVITIES_COMMENTS</t>
  </si>
  <si>
    <t>QA</t>
  </si>
  <si>
    <t>QA_COMMENTS</t>
  </si>
  <si>
    <t>12-0150</t>
  </si>
  <si>
    <t>WQG 12-0019</t>
  </si>
  <si>
    <t>WQT</t>
  </si>
  <si>
    <t>WSC</t>
  </si>
  <si>
    <t>Y</t>
  </si>
  <si>
    <t>12-0181</t>
  </si>
  <si>
    <t>WQG 12-0050</t>
  </si>
  <si>
    <t>12-0369</t>
  </si>
  <si>
    <t>WQG 12-0060</t>
  </si>
  <si>
    <t>O</t>
  </si>
  <si>
    <t>N</t>
  </si>
  <si>
    <t>NA`</t>
  </si>
  <si>
    <t>ISCO 207C00331, W.S. 1217, Y210109, HOBO 9902719, GEOCHEM (TOC/TKN, NUTS, ROUTINE &amp; TOTAL METALS) samples taken</t>
  </si>
  <si>
    <t>12-0389</t>
  </si>
  <si>
    <t>WQG 12-0083</t>
  </si>
  <si>
    <t>ISCO 207K01573, W.S. 0576, 210104, HOBO 9902723, Geochem samples not taken</t>
  </si>
  <si>
    <t>12-0779</t>
  </si>
  <si>
    <t>24 hour comp</t>
  </si>
  <si>
    <t>WQI 12-0361</t>
  </si>
  <si>
    <t>ISCO</t>
  </si>
  <si>
    <t>Errors have occurred during programming. Received eight full bottles, some partials, and some empty. Pole was pushed inshore and kinked the hose.</t>
  </si>
  <si>
    <t>12-0780</t>
  </si>
  <si>
    <t>WQI 12-0362</t>
  </si>
  <si>
    <t>12-0781</t>
  </si>
  <si>
    <t>WQI 12-0363</t>
  </si>
  <si>
    <t>12-0782</t>
  </si>
  <si>
    <t>WQI 12-0364</t>
  </si>
  <si>
    <t>12-0783</t>
  </si>
  <si>
    <t>WQI 12-0365</t>
  </si>
  <si>
    <t>12-0784</t>
  </si>
  <si>
    <t>WQI 12-0366</t>
  </si>
  <si>
    <t>12-0785</t>
  </si>
  <si>
    <t>WQI 12-0367</t>
  </si>
  <si>
    <t>12-0786</t>
  </si>
  <si>
    <t>WQI 12-0368</t>
  </si>
  <si>
    <t>12-0787</t>
  </si>
  <si>
    <t>WQI 12-0369</t>
  </si>
  <si>
    <t>12-0788</t>
  </si>
  <si>
    <t>WQI 12-0370</t>
  </si>
  <si>
    <t>12-0789</t>
  </si>
  <si>
    <t>WQI 12-0371</t>
  </si>
  <si>
    <t>12-0790</t>
  </si>
  <si>
    <t>WQI 12-0372</t>
  </si>
  <si>
    <t>12-0791</t>
  </si>
  <si>
    <t>WQI 12-0373</t>
  </si>
  <si>
    <t>12-0792</t>
  </si>
  <si>
    <t>WQI 12-0374</t>
  </si>
  <si>
    <t>12-0793</t>
  </si>
  <si>
    <t>WQI 12-0375</t>
  </si>
  <si>
    <t>12-0794</t>
  </si>
  <si>
    <t>WQI 12-0376</t>
  </si>
  <si>
    <t>12-0795</t>
  </si>
  <si>
    <t>WQI 12-0377</t>
  </si>
  <si>
    <t>12-0796</t>
  </si>
  <si>
    <t>WQI 12-0378</t>
  </si>
  <si>
    <t>12-0797</t>
  </si>
  <si>
    <t>WQI 12-0379</t>
  </si>
  <si>
    <t>12-0798</t>
  </si>
  <si>
    <t>WQI 12-0380</t>
  </si>
  <si>
    <t>12-0799</t>
  </si>
  <si>
    <t>WQI 12-0381</t>
  </si>
  <si>
    <t>12-0800</t>
  </si>
  <si>
    <t>WQI 12-0382</t>
  </si>
  <si>
    <t>12-0801</t>
  </si>
  <si>
    <t>WQI 12-0383</t>
  </si>
  <si>
    <t>12-0802</t>
  </si>
  <si>
    <t>WQI 12-0384</t>
  </si>
  <si>
    <t>12-0875</t>
  </si>
  <si>
    <t>WQI 12-0145</t>
  </si>
  <si>
    <t>12-0876</t>
  </si>
  <si>
    <t>WQI 12-0146</t>
  </si>
  <si>
    <t>12-0877</t>
  </si>
  <si>
    <t>WQI 12-0147</t>
  </si>
  <si>
    <t>12-0878</t>
  </si>
  <si>
    <t>WQI 12-0148</t>
  </si>
  <si>
    <t>12-0879</t>
  </si>
  <si>
    <t>WQI 12-0149</t>
  </si>
  <si>
    <t>12-0880</t>
  </si>
  <si>
    <t>WQI 12-0150</t>
  </si>
  <si>
    <t>12-0881</t>
  </si>
  <si>
    <t>WQI 12-0151</t>
  </si>
  <si>
    <t>12-0882</t>
  </si>
  <si>
    <t>WQI 12-0152</t>
  </si>
  <si>
    <t>12-0883</t>
  </si>
  <si>
    <t>WQI 12-0153</t>
  </si>
  <si>
    <t>12-0884</t>
  </si>
  <si>
    <t>WQI 12-0154</t>
  </si>
  <si>
    <t>12-0885</t>
  </si>
  <si>
    <t>WQI 12-0155</t>
  </si>
  <si>
    <t>12-0886</t>
  </si>
  <si>
    <t>WQI 12-0156</t>
  </si>
  <si>
    <t>12-0887</t>
  </si>
  <si>
    <t>WQI 12-0157</t>
  </si>
  <si>
    <t>12-0888</t>
  </si>
  <si>
    <t>WQI 12-0158</t>
  </si>
  <si>
    <t>12-0889</t>
  </si>
  <si>
    <t>WQI 12-0159</t>
  </si>
  <si>
    <t>12-0890</t>
  </si>
  <si>
    <t>WQI 12-0160</t>
  </si>
  <si>
    <t>12-0891</t>
  </si>
  <si>
    <t>WQI 12-0161</t>
  </si>
  <si>
    <t>12-0892</t>
  </si>
  <si>
    <t>WQI 12-0162</t>
  </si>
  <si>
    <t>12-0893</t>
  </si>
  <si>
    <t>WQI 12-0163</t>
  </si>
  <si>
    <t>12-0894</t>
  </si>
  <si>
    <t>WQI 12-0164</t>
  </si>
  <si>
    <t>12-0895</t>
  </si>
  <si>
    <t>WQI 12-0165</t>
  </si>
  <si>
    <t>12-0896</t>
  </si>
  <si>
    <t>WQI 12-0166</t>
  </si>
  <si>
    <t>12-0897</t>
  </si>
  <si>
    <t>WQI 12-0167</t>
  </si>
  <si>
    <t>12-0898</t>
  </si>
  <si>
    <t>WQI 12-0168</t>
  </si>
  <si>
    <t>12-0957</t>
  </si>
  <si>
    <t>WQG 12-0210</t>
  </si>
  <si>
    <t>Isco bottle change over</t>
  </si>
  <si>
    <t>12-0961</t>
  </si>
  <si>
    <t>WQG 12-0214</t>
  </si>
  <si>
    <t>12-1313</t>
  </si>
  <si>
    <t>WQI 12-0505</t>
  </si>
  <si>
    <t>Bottles 505-525 full, 526 partial, 527-528 empty due to early pick up. Pump tube warning.</t>
  </si>
  <si>
    <t>12-1314</t>
  </si>
  <si>
    <t>WQI 12-0506</t>
  </si>
  <si>
    <t>12-1315</t>
  </si>
  <si>
    <t>WQI 12-0507</t>
  </si>
  <si>
    <t>12-1316</t>
  </si>
  <si>
    <t>WQI 12-0508</t>
  </si>
  <si>
    <t>12-1317</t>
  </si>
  <si>
    <t>WQI 12-0509</t>
  </si>
  <si>
    <t>12-1318</t>
  </si>
  <si>
    <t>WQI 12-0510</t>
  </si>
  <si>
    <t>12-1319</t>
  </si>
  <si>
    <t>WQI 12-0511</t>
  </si>
  <si>
    <t>12-1320</t>
  </si>
  <si>
    <t>WQI 12-0512</t>
  </si>
  <si>
    <t>12-1321</t>
  </si>
  <si>
    <t>WQI 12-0513</t>
  </si>
  <si>
    <t>12-1322</t>
  </si>
  <si>
    <t>WQI 12-0514</t>
  </si>
  <si>
    <t>12-1323</t>
  </si>
  <si>
    <t>WQI 12-0515</t>
  </si>
  <si>
    <t>12-1324</t>
  </si>
  <si>
    <t>WQI 12-0516</t>
  </si>
  <si>
    <t>12-1325</t>
  </si>
  <si>
    <t>WQI 12-0517</t>
  </si>
  <si>
    <t>12-1326</t>
  </si>
  <si>
    <t>WQI 12-0518</t>
  </si>
  <si>
    <t>12-1327</t>
  </si>
  <si>
    <t>WQI 12-0519</t>
  </si>
  <si>
    <t>12-1328</t>
  </si>
  <si>
    <t>WQI 12-0520</t>
  </si>
  <si>
    <t>12-1329</t>
  </si>
  <si>
    <t>WQI 12-0521</t>
  </si>
  <si>
    <t>12-1330</t>
  </si>
  <si>
    <t>WQI 12-0522</t>
  </si>
  <si>
    <t>12-1331</t>
  </si>
  <si>
    <t>WQI 12-0523</t>
  </si>
  <si>
    <t>12-1332</t>
  </si>
  <si>
    <t>WQI 12-0524</t>
  </si>
  <si>
    <t>12-1333</t>
  </si>
  <si>
    <t>WQI 12-0525</t>
  </si>
  <si>
    <t>12-1334</t>
  </si>
  <si>
    <t>WQI 12-0526</t>
  </si>
  <si>
    <t>12-1335</t>
  </si>
  <si>
    <t>WQI 12-0527</t>
  </si>
  <si>
    <t>Equipment failure, empty bottle</t>
  </si>
  <si>
    <t>12-1336</t>
  </si>
  <si>
    <t>WQI 12-0528</t>
  </si>
  <si>
    <t>12-1337</t>
  </si>
  <si>
    <t>WQI 12-0553</t>
  </si>
  <si>
    <t>All bottles full, 574 partial, 575-576 empty. Pole was pushed back again. Changed pump tubing.</t>
  </si>
  <si>
    <t>12-1338</t>
  </si>
  <si>
    <t>WQI 12-0554</t>
  </si>
  <si>
    <t>12-1339</t>
  </si>
  <si>
    <t>WQI 12-0555</t>
  </si>
  <si>
    <t>12-1340</t>
  </si>
  <si>
    <t>WQI 12-0556</t>
  </si>
  <si>
    <t>12-1341</t>
  </si>
  <si>
    <t>WQI 12-0557</t>
  </si>
  <si>
    <t>12-1342</t>
  </si>
  <si>
    <t>WQI 12-0558</t>
  </si>
  <si>
    <t>12-1343</t>
  </si>
  <si>
    <t>WQI 12-0559</t>
  </si>
  <si>
    <t>12-1344</t>
  </si>
  <si>
    <t>WQI 12-0560</t>
  </si>
  <si>
    <t>12-1345</t>
  </si>
  <si>
    <t>WQI 12-0561</t>
  </si>
  <si>
    <t>12-1346</t>
  </si>
  <si>
    <t>WQI 12-0562</t>
  </si>
  <si>
    <t>12-1347</t>
  </si>
  <si>
    <t>WQI 12-0563</t>
  </si>
  <si>
    <t>12-1348</t>
  </si>
  <si>
    <t>WQI 12-0564</t>
  </si>
  <si>
    <t>12-1349</t>
  </si>
  <si>
    <t>WQI 12-0565</t>
  </si>
  <si>
    <t>12-1350</t>
  </si>
  <si>
    <t>WQI 12-0566</t>
  </si>
  <si>
    <t>12-1351</t>
  </si>
  <si>
    <t>WQI 12-0567</t>
  </si>
  <si>
    <t>12-1352</t>
  </si>
  <si>
    <t>WQI 12-0568</t>
  </si>
  <si>
    <t>12-1353</t>
  </si>
  <si>
    <t>WQI 12-0569</t>
  </si>
  <si>
    <t>12-1354</t>
  </si>
  <si>
    <t>WQI 12-0570</t>
  </si>
  <si>
    <t>12-1355</t>
  </si>
  <si>
    <t>WQI 12-0571</t>
  </si>
  <si>
    <t>12-1356</t>
  </si>
  <si>
    <t>WQI 12-0572</t>
  </si>
  <si>
    <t>12-1357</t>
  </si>
  <si>
    <t>WQI 12-0573</t>
  </si>
  <si>
    <t>12-1358</t>
  </si>
  <si>
    <t>WQI 12-0574</t>
  </si>
  <si>
    <t>12-1359</t>
  </si>
  <si>
    <t>WQI 12-0575</t>
  </si>
  <si>
    <t>12-1360</t>
  </si>
  <si>
    <t>WQI 12-0576</t>
  </si>
  <si>
    <t>12-1374</t>
  </si>
  <si>
    <t>WQG 12-0229</t>
  </si>
  <si>
    <t>12-1379</t>
  </si>
  <si>
    <t>WQG 12-0234</t>
  </si>
  <si>
    <t>12-1558</t>
  </si>
  <si>
    <t>WQG 12-0239</t>
  </si>
  <si>
    <t>12-1598</t>
  </si>
  <si>
    <t>WQG 12-0279</t>
  </si>
  <si>
    <t>12-1671</t>
  </si>
  <si>
    <t>WQI12-0913</t>
  </si>
  <si>
    <t>12-1672</t>
  </si>
  <si>
    <t>WQI12-0914</t>
  </si>
  <si>
    <t>12-1673</t>
  </si>
  <si>
    <t>WQI12-0915</t>
  </si>
  <si>
    <t>12-1674</t>
  </si>
  <si>
    <t>WQI12-0916</t>
  </si>
  <si>
    <t>12-1675</t>
  </si>
  <si>
    <t>WQI12-0917</t>
  </si>
  <si>
    <t>12-1676</t>
  </si>
  <si>
    <t>WQI12-0918</t>
  </si>
  <si>
    <t>12-1677</t>
  </si>
  <si>
    <t>WQI12-0919</t>
  </si>
  <si>
    <t>12-1678</t>
  </si>
  <si>
    <t>WQI12-0920</t>
  </si>
  <si>
    <t>12-1679</t>
  </si>
  <si>
    <t>WQI12-0921</t>
  </si>
  <si>
    <t>12-1680</t>
  </si>
  <si>
    <t>WQI12-0922</t>
  </si>
  <si>
    <t>12-1681</t>
  </si>
  <si>
    <t>WQI12-0923</t>
  </si>
  <si>
    <t>12-1682</t>
  </si>
  <si>
    <t>WQI12-0924</t>
  </si>
  <si>
    <t>12-1683</t>
  </si>
  <si>
    <t>WQI12-0925</t>
  </si>
  <si>
    <t>12-1684</t>
  </si>
  <si>
    <t>WQI12-0926</t>
  </si>
  <si>
    <t>12-1685</t>
  </si>
  <si>
    <t>WQI12-0927</t>
  </si>
  <si>
    <t>12-1686</t>
  </si>
  <si>
    <t>WQI12-0928</t>
  </si>
  <si>
    <t>12-1687</t>
  </si>
  <si>
    <t>WQI12-0929</t>
  </si>
  <si>
    <t>12-1688</t>
  </si>
  <si>
    <t>WQI12-0930</t>
  </si>
  <si>
    <t>12-1689</t>
  </si>
  <si>
    <t>WQI12-0931</t>
  </si>
  <si>
    <t>12-1690</t>
  </si>
  <si>
    <t>WQI12-0932</t>
  </si>
  <si>
    <t>12-1691</t>
  </si>
  <si>
    <t>WQI12-0933</t>
  </si>
  <si>
    <t>12-1692</t>
  </si>
  <si>
    <t>WQI12-0934</t>
  </si>
  <si>
    <t>12-1693</t>
  </si>
  <si>
    <t>WQI12-0935</t>
  </si>
  <si>
    <t>12-1694</t>
  </si>
  <si>
    <t>WQI12-0936</t>
  </si>
  <si>
    <t>12-1863</t>
  </si>
  <si>
    <t>WQI12-1009</t>
  </si>
  <si>
    <t>12-1864</t>
  </si>
  <si>
    <t>WQI12-1010</t>
  </si>
  <si>
    <t>12-1865</t>
  </si>
  <si>
    <t>WQI12-1011</t>
  </si>
  <si>
    <t>12-1866</t>
  </si>
  <si>
    <t>WQI12-1012</t>
  </si>
  <si>
    <t>12-1867</t>
  </si>
  <si>
    <t>WQI12-1013</t>
  </si>
  <si>
    <t>12-1868</t>
  </si>
  <si>
    <t>WQI12-1014</t>
  </si>
  <si>
    <t>12-1869</t>
  </si>
  <si>
    <t>WQI12-1015</t>
  </si>
  <si>
    <t>12-1870</t>
  </si>
  <si>
    <t>WQI12-1016</t>
  </si>
  <si>
    <t>12-1871</t>
  </si>
  <si>
    <t>WQI12-1017</t>
  </si>
  <si>
    <t>12-1872</t>
  </si>
  <si>
    <t>WQI12-1018</t>
  </si>
  <si>
    <t>12-1873</t>
  </si>
  <si>
    <t>WQI12-1019</t>
  </si>
  <si>
    <t>12-1874</t>
  </si>
  <si>
    <t>WQI12-1020</t>
  </si>
  <si>
    <t>12-1875</t>
  </si>
  <si>
    <t>WQI12-1021</t>
  </si>
  <si>
    <t>12-1876</t>
  </si>
  <si>
    <t>WQI12-1022</t>
  </si>
  <si>
    <t>12-1877</t>
  </si>
  <si>
    <t>WQI12-1023</t>
  </si>
  <si>
    <t>12-1878</t>
  </si>
  <si>
    <t>WQI12-1024</t>
  </si>
  <si>
    <t>12-1879</t>
  </si>
  <si>
    <t>WQI12-1025</t>
  </si>
  <si>
    <t>12-1880</t>
  </si>
  <si>
    <t>WQI12-1026</t>
  </si>
  <si>
    <t>12-1881</t>
  </si>
  <si>
    <t>WQI12-1027</t>
  </si>
  <si>
    <t>12-1882</t>
  </si>
  <si>
    <t>WQI12-1028</t>
  </si>
  <si>
    <t>12-1883</t>
  </si>
  <si>
    <t>WQI12-1029</t>
  </si>
  <si>
    <t>12-1884</t>
  </si>
  <si>
    <t>WQI12-1030</t>
  </si>
  <si>
    <t>12-1885</t>
  </si>
  <si>
    <t>WQI12-1031</t>
  </si>
  <si>
    <t>12-1886</t>
  </si>
  <si>
    <t>WQI12-1032</t>
  </si>
  <si>
    <r>
      <t>Average DAILY  FLOW_M</t>
    </r>
    <r>
      <rPr>
        <b/>
        <vertAlign val="superscript"/>
        <sz val="11"/>
        <rFont val="Calibri"/>
        <family val="2"/>
      </rPr>
      <t>3</t>
    </r>
    <r>
      <rPr>
        <b/>
        <sz val="11"/>
        <rFont val="Calibri"/>
        <family val="2"/>
      </rPr>
      <t>_S (WSC)</t>
    </r>
  </si>
  <si>
    <t>Average TSS</t>
  </si>
  <si>
    <t>#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</si>
</sst>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09]mmmm\ d\,\ yyyy;@"/>
    <numFmt numFmtId="165" formatCode="0.00000"/>
    <numFmt numFmtId="166" formatCode="[$-409]d\-mmm\-yy;@"/>
    <numFmt numFmtId="167" formatCode="0.0"/>
    <numFmt numFmtId="168" formatCode="h:mm;@"/>
    <numFmt numFmtId="169" formatCode="0000"/>
    <numFmt numFmtId="170" formatCode="00000"/>
  </numFmts>
  <fonts count="27" x14ac:knownFonts="1">
    <font>
      <sz val="12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name val="Calibri"/>
      <family val="2"/>
      <scheme val="minor"/>
    </font>
    <font>
      <b/>
      <sz val="12"/>
      <color rgb="FF0000FF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indexed="63"/>
      <name val="Calibri"/>
      <family val="2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46">
    <xf numFmtId="0" fontId="0" fillId="0" borderId="0" xfId="0"/>
    <xf numFmtId="0" fontId="4" fillId="0" borderId="3" xfId="0" applyFont="1" applyBorder="1" applyAlignment="1">
      <alignment horizontal="right"/>
    </xf>
    <xf numFmtId="0" fontId="4" fillId="0" borderId="4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5" xfId="0" applyFont="1" applyBorder="1"/>
    <xf numFmtId="0" fontId="7" fillId="0" borderId="0" xfId="0" applyFont="1" applyBorder="1"/>
    <xf numFmtId="164" fontId="4" fillId="0" borderId="6" xfId="0" applyNumberFormat="1" applyFont="1" applyBorder="1" applyAlignment="1">
      <alignment horizontal="right" vertic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0" xfId="0" applyFont="1" applyBorder="1"/>
    <xf numFmtId="0" fontId="4" fillId="0" borderId="9" xfId="0" applyFont="1" applyBorder="1" applyAlignment="1">
      <alignment horizontal="right" vertical="center" wrapText="1"/>
    </xf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right"/>
    </xf>
    <xf numFmtId="0" fontId="7" fillId="0" borderId="14" xfId="0" applyFont="1" applyBorder="1"/>
    <xf numFmtId="0" fontId="7" fillId="0" borderId="14" xfId="0" applyFont="1" applyBorder="1" applyAlignment="1">
      <alignment horizontal="left"/>
    </xf>
    <xf numFmtId="0" fontId="7" fillId="0" borderId="15" xfId="0" applyFont="1" applyBorder="1"/>
    <xf numFmtId="0" fontId="4" fillId="0" borderId="16" xfId="0" applyFont="1" applyBorder="1" applyAlignment="1">
      <alignment horizontal="righ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5" xfId="0" applyFont="1" applyBorder="1"/>
    <xf numFmtId="165" fontId="7" fillId="0" borderId="1" xfId="0" applyNumberFormat="1" applyFont="1" applyBorder="1" applyAlignment="1">
      <alignment horizontal="left"/>
    </xf>
    <xf numFmtId="0" fontId="7" fillId="0" borderId="5" xfId="0" applyFont="1" applyBorder="1" applyAlignment="1"/>
    <xf numFmtId="0" fontId="7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4" fillId="0" borderId="18" xfId="0" applyFont="1" applyBorder="1" applyAlignment="1">
      <alignment horizontal="right"/>
    </xf>
    <xf numFmtId="0" fontId="7" fillId="0" borderId="0" xfId="0" applyFont="1" applyBorder="1" applyAlignment="1"/>
    <xf numFmtId="0" fontId="8" fillId="0" borderId="0" xfId="1" applyFont="1" applyAlignment="1" applyProtection="1"/>
    <xf numFmtId="0" fontId="7" fillId="0" borderId="17" xfId="0" applyFont="1" applyFill="1" applyBorder="1"/>
    <xf numFmtId="0" fontId="7" fillId="0" borderId="1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7" fillId="0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6" borderId="13" xfId="0" applyFont="1" applyFill="1" applyBorder="1"/>
    <xf numFmtId="0" fontId="7" fillId="6" borderId="14" xfId="0" applyFont="1" applyFill="1" applyBorder="1"/>
    <xf numFmtId="0" fontId="0" fillId="6" borderId="17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167" fontId="5" fillId="6" borderId="1" xfId="0" applyNumberFormat="1" applyFont="1" applyFill="1" applyBorder="1" applyAlignment="1">
      <alignment horizontal="right"/>
    </xf>
    <xf numFmtId="0" fontId="4" fillId="6" borderId="17" xfId="0" applyFont="1" applyFill="1" applyBorder="1"/>
    <xf numFmtId="0" fontId="4" fillId="6" borderId="1" xfId="0" applyFont="1" applyFill="1" applyBorder="1"/>
    <xf numFmtId="167" fontId="6" fillId="6" borderId="17" xfId="0" applyNumberFormat="1" applyFont="1" applyFill="1" applyBorder="1" applyAlignment="1">
      <alignment horizontal="right"/>
    </xf>
    <xf numFmtId="0" fontId="6" fillId="6" borderId="17" xfId="0" applyFont="1" applyFill="1" applyBorder="1"/>
    <xf numFmtId="0" fontId="7" fillId="6" borderId="17" xfId="0" applyFont="1" applyFill="1" applyBorder="1"/>
    <xf numFmtId="0" fontId="7" fillId="6" borderId="1" xfId="0" applyFont="1" applyFill="1" applyBorder="1"/>
    <xf numFmtId="0" fontId="0" fillId="0" borderId="0" xfId="0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3" fillId="0" borderId="0" xfId="2" applyFont="1"/>
    <xf numFmtId="0" fontId="14" fillId="0" borderId="0" xfId="2" applyFont="1"/>
    <xf numFmtId="166" fontId="13" fillId="7" borderId="1" xfId="2" applyNumberFormat="1" applyFont="1" applyFill="1" applyBorder="1" applyAlignment="1">
      <alignment horizontal="center" vertical="center" wrapText="1"/>
    </xf>
    <xf numFmtId="167" fontId="13" fillId="7" borderId="1" xfId="2" applyNumberFormat="1" applyFont="1" applyFill="1" applyBorder="1" applyAlignment="1">
      <alignment horizontal="center" vertical="center" wrapText="1"/>
    </xf>
    <xf numFmtId="2" fontId="13" fillId="7" borderId="1" xfId="2" applyNumberFormat="1" applyFont="1" applyFill="1" applyBorder="1" applyAlignment="1">
      <alignment horizontal="center" vertical="center" wrapText="1"/>
    </xf>
    <xf numFmtId="166" fontId="17" fillId="0" borderId="1" xfId="2" applyNumberFormat="1" applyFont="1" applyFill="1" applyBorder="1" applyAlignment="1">
      <alignment horizontal="center"/>
    </xf>
    <xf numFmtId="167" fontId="17" fillId="0" borderId="1" xfId="2" applyNumberFormat="1" applyFont="1" applyFill="1" applyBorder="1" applyAlignment="1">
      <alignment horizontal="center"/>
    </xf>
    <xf numFmtId="1" fontId="17" fillId="0" borderId="1" xfId="2" applyNumberFormat="1" applyFont="1" applyFill="1" applyBorder="1" applyAlignment="1">
      <alignment horizontal="center"/>
    </xf>
    <xf numFmtId="167" fontId="18" fillId="0" borderId="1" xfId="2" applyNumberFormat="1" applyFont="1" applyFill="1" applyBorder="1" applyAlignment="1">
      <alignment horizontal="center"/>
    </xf>
    <xf numFmtId="0" fontId="14" fillId="8" borderId="22" xfId="2" applyFont="1" applyFill="1" applyBorder="1"/>
    <xf numFmtId="0" fontId="14" fillId="0" borderId="24" xfId="2" applyFont="1" applyBorder="1"/>
    <xf numFmtId="0" fontId="14" fillId="0" borderId="25" xfId="2" applyFont="1" applyBorder="1"/>
    <xf numFmtId="0" fontId="14" fillId="8" borderId="26" xfId="2" applyFont="1" applyFill="1" applyBorder="1"/>
    <xf numFmtId="0" fontId="14" fillId="8" borderId="27" xfId="2" applyFont="1" applyFill="1" applyBorder="1"/>
    <xf numFmtId="0" fontId="14" fillId="8" borderId="24" xfId="2" applyFont="1" applyFill="1" applyBorder="1"/>
    <xf numFmtId="167" fontId="14" fillId="8" borderId="25" xfId="2" applyNumberFormat="1" applyFont="1" applyFill="1" applyBorder="1"/>
    <xf numFmtId="0" fontId="14" fillId="0" borderId="26" xfId="2" applyFont="1" applyBorder="1"/>
    <xf numFmtId="0" fontId="14" fillId="0" borderId="27" xfId="2" applyFont="1" applyBorder="1"/>
    <xf numFmtId="0" fontId="22" fillId="9" borderId="1" xfId="0" applyNumberFormat="1" applyFont="1" applyFill="1" applyBorder="1" applyAlignment="1">
      <alignment horizontal="center" vertical="center" wrapText="1"/>
    </xf>
    <xf numFmtId="166" fontId="22" fillId="9" borderId="1" xfId="0" applyNumberFormat="1" applyFont="1" applyFill="1" applyBorder="1" applyAlignment="1">
      <alignment horizontal="center" vertical="center" wrapText="1"/>
    </xf>
    <xf numFmtId="168" fontId="22" fillId="9" borderId="1" xfId="0" applyNumberFormat="1" applyFont="1" applyFill="1" applyBorder="1" applyAlignment="1">
      <alignment horizontal="center" vertical="center" wrapText="1"/>
    </xf>
    <xf numFmtId="169" fontId="22" fillId="9" borderId="1" xfId="0" applyNumberFormat="1" applyFont="1" applyFill="1" applyBorder="1" applyAlignment="1">
      <alignment horizontal="center" vertical="center" wrapText="1"/>
    </xf>
    <xf numFmtId="49" fontId="22" fillId="9" borderId="1" xfId="0" applyNumberFormat="1" applyFont="1" applyFill="1" applyBorder="1" applyAlignment="1">
      <alignment horizontal="center" vertical="center" wrapText="1"/>
    </xf>
    <xf numFmtId="165" fontId="22" fillId="9" borderId="1" xfId="0" applyNumberFormat="1" applyFont="1" applyFill="1" applyBorder="1" applyAlignment="1">
      <alignment horizontal="center" vertical="center" wrapText="1"/>
    </xf>
    <xf numFmtId="165" fontId="22" fillId="9" borderId="1" xfId="0" applyNumberFormat="1" applyFont="1" applyFill="1" applyBorder="1" applyAlignment="1">
      <alignment horizontal="center" vertical="center"/>
    </xf>
    <xf numFmtId="167" fontId="22" fillId="9" borderId="1" xfId="0" applyNumberFormat="1" applyFont="1" applyFill="1" applyBorder="1" applyAlignment="1">
      <alignment horizontal="center" vertical="center"/>
    </xf>
    <xf numFmtId="1" fontId="22" fillId="9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/>
    </xf>
    <xf numFmtId="167" fontId="22" fillId="9" borderId="1" xfId="0" applyNumberFormat="1" applyFont="1" applyFill="1" applyBorder="1" applyAlignment="1">
      <alignment horizontal="center" vertical="center" wrapText="1"/>
    </xf>
    <xf numFmtId="1" fontId="22" fillId="9" borderId="1" xfId="0" applyNumberFormat="1" applyFont="1" applyFill="1" applyBorder="1" applyAlignment="1">
      <alignment horizontal="center" vertical="center" wrapText="1"/>
    </xf>
    <xf numFmtId="1" fontId="22" fillId="10" borderId="1" xfId="0" applyNumberFormat="1" applyFont="1" applyFill="1" applyBorder="1" applyAlignment="1">
      <alignment horizontal="center" vertical="center" wrapText="1"/>
    </xf>
    <xf numFmtId="2" fontId="22" fillId="11" borderId="1" xfId="0" applyNumberFormat="1" applyFont="1" applyFill="1" applyBorder="1" applyAlignment="1">
      <alignment horizontal="center" vertical="center" wrapText="1"/>
    </xf>
    <xf numFmtId="2" fontId="22" fillId="12" borderId="1" xfId="0" applyNumberFormat="1" applyFont="1" applyFill="1" applyBorder="1" applyAlignment="1">
      <alignment horizontal="center" vertical="center" wrapText="1"/>
    </xf>
    <xf numFmtId="2" fontId="22" fillId="13" borderId="1" xfId="0" applyNumberFormat="1" applyFont="1" applyFill="1" applyBorder="1" applyAlignment="1">
      <alignment horizontal="center" vertical="center" wrapText="1"/>
    </xf>
    <xf numFmtId="1" fontId="22" fillId="13" borderId="1" xfId="0" applyNumberFormat="1" applyFont="1" applyFill="1" applyBorder="1" applyAlignment="1">
      <alignment horizontal="center" vertical="center" wrapText="1"/>
    </xf>
    <xf numFmtId="167" fontId="22" fillId="14" borderId="1" xfId="0" applyNumberFormat="1" applyFont="1" applyFill="1" applyBorder="1" applyAlignment="1">
      <alignment horizontal="center" vertical="center" wrapText="1"/>
    </xf>
    <xf numFmtId="49" fontId="22" fillId="14" borderId="1" xfId="0" applyNumberFormat="1" applyFont="1" applyFill="1" applyBorder="1" applyAlignment="1">
      <alignment horizontal="center" vertical="center" wrapText="1"/>
    </xf>
    <xf numFmtId="2" fontId="22" fillId="14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Alignment="1">
      <alignment horizontal="center"/>
    </xf>
    <xf numFmtId="20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166" fontId="11" fillId="0" borderId="0" xfId="0" applyNumberFormat="1" applyFont="1" applyFill="1" applyBorder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 wrapText="1"/>
    </xf>
    <xf numFmtId="0" fontId="14" fillId="0" borderId="24" xfId="2" applyFont="1" applyFill="1" applyBorder="1"/>
    <xf numFmtId="167" fontId="14" fillId="0" borderId="25" xfId="2" applyNumberFormat="1" applyFont="1" applyFill="1" applyBorder="1"/>
    <xf numFmtId="167" fontId="14" fillId="8" borderId="23" xfId="2" applyNumberFormat="1" applyFont="1" applyFill="1" applyBorder="1"/>
    <xf numFmtId="166" fontId="20" fillId="0" borderId="1" xfId="2" applyNumberFormat="1" applyFont="1" applyFill="1" applyBorder="1" applyAlignment="1">
      <alignment horizontal="center"/>
    </xf>
    <xf numFmtId="167" fontId="20" fillId="0" borderId="1" xfId="2" applyNumberFormat="1" applyFont="1" applyFill="1" applyBorder="1" applyAlignment="1">
      <alignment horizontal="center"/>
    </xf>
    <xf numFmtId="1" fontId="20" fillId="0" borderId="1" xfId="2" applyNumberFormat="1" applyFont="1" applyFill="1" applyBorder="1" applyAlignment="1">
      <alignment horizontal="center"/>
    </xf>
    <xf numFmtId="2" fontId="20" fillId="0" borderId="1" xfId="2" applyNumberFormat="1" applyFont="1" applyFill="1" applyBorder="1" applyAlignment="1">
      <alignment horizontal="center"/>
    </xf>
    <xf numFmtId="167" fontId="14" fillId="0" borderId="1" xfId="2" applyNumberFormat="1" applyFont="1" applyFill="1" applyBorder="1" applyAlignment="1">
      <alignment horizontal="center"/>
    </xf>
    <xf numFmtId="2" fontId="14" fillId="0" borderId="1" xfId="2" applyNumberFormat="1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 vertical="center"/>
    </xf>
    <xf numFmtId="167" fontId="19" fillId="0" borderId="1" xfId="2" applyNumberFormat="1" applyFont="1" applyFill="1" applyBorder="1" applyAlignment="1">
      <alignment horizontal="center"/>
    </xf>
    <xf numFmtId="167" fontId="4" fillId="6" borderId="7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5" borderId="19" xfId="0" applyFont="1" applyFill="1" applyBorder="1" applyAlignment="1">
      <alignment horizontal="center"/>
    </xf>
    <xf numFmtId="0" fontId="7" fillId="0" borderId="20" xfId="0" applyFont="1" applyBorder="1" applyAlignment="1"/>
    <xf numFmtId="0" fontId="7" fillId="0" borderId="17" xfId="0" applyFont="1" applyBorder="1" applyAlignment="1"/>
    <xf numFmtId="0" fontId="4" fillId="0" borderId="21" xfId="0" applyFont="1" applyBorder="1" applyAlignment="1">
      <alignment horizontal="center"/>
    </xf>
    <xf numFmtId="0" fontId="7" fillId="0" borderId="21" xfId="0" applyFont="1" applyBorder="1" applyAlignme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Precipitation and Air Temperature at</a:t>
            </a:r>
            <a:r>
              <a:rPr lang="en-CA" baseline="0"/>
              <a:t> </a:t>
            </a:r>
            <a:r>
              <a:rPr lang="en-CA"/>
              <a:t>McQuesten River near the mouth at the Alaska Highway bridge (MC01) 2012</a:t>
            </a:r>
          </a:p>
        </c:rich>
      </c:tx>
      <c:layout>
        <c:manualLayout>
          <c:xMode val="edge"/>
          <c:yMode val="edge"/>
          <c:x val="0.16071428571428573"/>
          <c:y val="3.043483200963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92857142857137E-2"/>
          <c:y val="0.12608709036078716"/>
          <c:w val="0.8247767857142857"/>
          <c:h val="0.71304423514376181"/>
        </c:manualLayout>
      </c:layout>
      <c:lineChart>
        <c:grouping val="standard"/>
        <c:varyColors val="0"/>
        <c:ser>
          <c:idx val="2"/>
          <c:order val="0"/>
          <c:tx>
            <c:strRef>
              <c:f>'MC01'!$E$2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'MC01'!$A$3:$A$74</c:f>
              <c:numCache>
                <c:formatCode>[$-409]d\-mmm\-yy;@</c:formatCode>
                <c:ptCount val="72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41116</c:v>
                </c:pt>
                <c:pt idx="25">
                  <c:v>41117</c:v>
                </c:pt>
                <c:pt idx="26">
                  <c:v>41118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41122</c:v>
                </c:pt>
                <c:pt idx="31">
                  <c:v>41123</c:v>
                </c:pt>
                <c:pt idx="32">
                  <c:v>41124</c:v>
                </c:pt>
                <c:pt idx="33">
                  <c:v>41125</c:v>
                </c:pt>
                <c:pt idx="34">
                  <c:v>41126</c:v>
                </c:pt>
                <c:pt idx="35">
                  <c:v>41127</c:v>
                </c:pt>
                <c:pt idx="36">
                  <c:v>41128</c:v>
                </c:pt>
                <c:pt idx="37">
                  <c:v>41129</c:v>
                </c:pt>
                <c:pt idx="38">
                  <c:v>41130</c:v>
                </c:pt>
                <c:pt idx="39">
                  <c:v>41131</c:v>
                </c:pt>
                <c:pt idx="40">
                  <c:v>41132</c:v>
                </c:pt>
                <c:pt idx="41">
                  <c:v>41133</c:v>
                </c:pt>
                <c:pt idx="42">
                  <c:v>41134</c:v>
                </c:pt>
                <c:pt idx="43">
                  <c:v>41135</c:v>
                </c:pt>
                <c:pt idx="44">
                  <c:v>41136</c:v>
                </c:pt>
                <c:pt idx="45">
                  <c:v>41137</c:v>
                </c:pt>
                <c:pt idx="46">
                  <c:v>41138</c:v>
                </c:pt>
                <c:pt idx="47">
                  <c:v>41138</c:v>
                </c:pt>
                <c:pt idx="48">
                  <c:v>41139</c:v>
                </c:pt>
                <c:pt idx="49">
                  <c:v>41139</c:v>
                </c:pt>
                <c:pt idx="50">
                  <c:v>41140</c:v>
                </c:pt>
                <c:pt idx="51">
                  <c:v>41141</c:v>
                </c:pt>
                <c:pt idx="52">
                  <c:v>41142</c:v>
                </c:pt>
                <c:pt idx="53">
                  <c:v>41143</c:v>
                </c:pt>
                <c:pt idx="54">
                  <c:v>41144</c:v>
                </c:pt>
                <c:pt idx="55">
                  <c:v>41145</c:v>
                </c:pt>
                <c:pt idx="56">
                  <c:v>41146</c:v>
                </c:pt>
                <c:pt idx="57">
                  <c:v>41147</c:v>
                </c:pt>
                <c:pt idx="58">
                  <c:v>41148</c:v>
                </c:pt>
                <c:pt idx="59">
                  <c:v>41149</c:v>
                </c:pt>
                <c:pt idx="60">
                  <c:v>41150</c:v>
                </c:pt>
                <c:pt idx="61">
                  <c:v>41151</c:v>
                </c:pt>
                <c:pt idx="62">
                  <c:v>41152</c:v>
                </c:pt>
                <c:pt idx="63">
                  <c:v>41153</c:v>
                </c:pt>
                <c:pt idx="64">
                  <c:v>41154</c:v>
                </c:pt>
                <c:pt idx="65">
                  <c:v>41155</c:v>
                </c:pt>
                <c:pt idx="66">
                  <c:v>41156</c:v>
                </c:pt>
                <c:pt idx="67">
                  <c:v>41157</c:v>
                </c:pt>
                <c:pt idx="68">
                  <c:v>41158</c:v>
                </c:pt>
                <c:pt idx="69">
                  <c:v>41159</c:v>
                </c:pt>
                <c:pt idx="70">
                  <c:v>41160</c:v>
                </c:pt>
                <c:pt idx="71">
                  <c:v>41161</c:v>
                </c:pt>
              </c:numCache>
            </c:numRef>
          </c:cat>
          <c:val>
            <c:numRef>
              <c:f>'MC01'!$E$3:$E$74</c:f>
              <c:numCache>
                <c:formatCode>0.0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1.7</c:v>
                </c:pt>
                <c:pt idx="32">
                  <c:v>9.1999999999999993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11.3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</c:v>
                </c:pt>
                <c:pt idx="57">
                  <c:v>0</c:v>
                </c:pt>
                <c:pt idx="58">
                  <c:v>12.999999999999996</c:v>
                </c:pt>
                <c:pt idx="59">
                  <c:v>13.499999999999996</c:v>
                </c:pt>
                <c:pt idx="60">
                  <c:v>0.2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0.7</c:v>
                </c:pt>
                <c:pt idx="65">
                  <c:v>0</c:v>
                </c:pt>
                <c:pt idx="66">
                  <c:v>3.8</c:v>
                </c:pt>
                <c:pt idx="67">
                  <c:v>0.2</c:v>
                </c:pt>
                <c:pt idx="68">
                  <c:v>0.2</c:v>
                </c:pt>
                <c:pt idx="69">
                  <c:v>0</c:v>
                </c:pt>
                <c:pt idx="70">
                  <c:v>0</c:v>
                </c:pt>
                <c:pt idx="71">
                  <c:v>4.8999999999999995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65696"/>
        <c:axId val="124767616"/>
      </c:lineChart>
      <c:lineChart>
        <c:grouping val="standard"/>
        <c:varyColors val="0"/>
        <c:ser>
          <c:idx val="3"/>
          <c:order val="1"/>
          <c:tx>
            <c:strRef>
              <c:f>'MC01'!$F$2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[2]KL02!$A$3:$A$124</c:f>
              <c:numCache>
                <c:formatCode>General</c:formatCode>
                <c:ptCount val="122"/>
                <c:pt idx="0">
                  <c:v>40316</c:v>
                </c:pt>
                <c:pt idx="1">
                  <c:v>40318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40366</c:v>
                </c:pt>
                <c:pt idx="16">
                  <c:v>40367</c:v>
                </c:pt>
                <c:pt idx="17">
                  <c:v>40368</c:v>
                </c:pt>
                <c:pt idx="18">
                  <c:v>40369</c:v>
                </c:pt>
                <c:pt idx="19">
                  <c:v>40370</c:v>
                </c:pt>
                <c:pt idx="20">
                  <c:v>40371</c:v>
                </c:pt>
                <c:pt idx="21">
                  <c:v>40372</c:v>
                </c:pt>
                <c:pt idx="22">
                  <c:v>40372</c:v>
                </c:pt>
                <c:pt idx="23">
                  <c:v>40373</c:v>
                </c:pt>
                <c:pt idx="24">
                  <c:v>40374</c:v>
                </c:pt>
                <c:pt idx="25">
                  <c:v>40374</c:v>
                </c:pt>
                <c:pt idx="26">
                  <c:v>40375</c:v>
                </c:pt>
                <c:pt idx="27">
                  <c:v>40376</c:v>
                </c:pt>
                <c:pt idx="28">
                  <c:v>40377</c:v>
                </c:pt>
                <c:pt idx="29">
                  <c:v>40378</c:v>
                </c:pt>
                <c:pt idx="30">
                  <c:v>40379</c:v>
                </c:pt>
                <c:pt idx="31">
                  <c:v>40380</c:v>
                </c:pt>
                <c:pt idx="32">
                  <c:v>40381</c:v>
                </c:pt>
                <c:pt idx="33">
                  <c:v>40382</c:v>
                </c:pt>
                <c:pt idx="34">
                  <c:v>40383</c:v>
                </c:pt>
                <c:pt idx="35">
                  <c:v>40384</c:v>
                </c:pt>
                <c:pt idx="36">
                  <c:v>40385</c:v>
                </c:pt>
                <c:pt idx="37">
                  <c:v>40386</c:v>
                </c:pt>
                <c:pt idx="38">
                  <c:v>40387</c:v>
                </c:pt>
                <c:pt idx="39">
                  <c:v>40388</c:v>
                </c:pt>
                <c:pt idx="40">
                  <c:v>40389</c:v>
                </c:pt>
                <c:pt idx="41">
                  <c:v>40390</c:v>
                </c:pt>
                <c:pt idx="42">
                  <c:v>40391</c:v>
                </c:pt>
                <c:pt idx="43">
                  <c:v>40392</c:v>
                </c:pt>
                <c:pt idx="44">
                  <c:v>40393</c:v>
                </c:pt>
                <c:pt idx="45">
                  <c:v>40394</c:v>
                </c:pt>
                <c:pt idx="46">
                  <c:v>40395</c:v>
                </c:pt>
                <c:pt idx="47">
                  <c:v>40396</c:v>
                </c:pt>
                <c:pt idx="48">
                  <c:v>40399</c:v>
                </c:pt>
                <c:pt idx="49">
                  <c:v>40400</c:v>
                </c:pt>
                <c:pt idx="50">
                  <c:v>40400</c:v>
                </c:pt>
                <c:pt idx="51">
                  <c:v>40401</c:v>
                </c:pt>
                <c:pt idx="52">
                  <c:v>40402</c:v>
                </c:pt>
                <c:pt idx="53">
                  <c:v>40403</c:v>
                </c:pt>
                <c:pt idx="54">
                  <c:v>40404</c:v>
                </c:pt>
                <c:pt idx="55">
                  <c:v>40405</c:v>
                </c:pt>
                <c:pt idx="56">
                  <c:v>40406</c:v>
                </c:pt>
                <c:pt idx="57">
                  <c:v>40407</c:v>
                </c:pt>
                <c:pt idx="58">
                  <c:v>40408</c:v>
                </c:pt>
                <c:pt idx="59">
                  <c:v>40409</c:v>
                </c:pt>
                <c:pt idx="60">
                  <c:v>40410</c:v>
                </c:pt>
                <c:pt idx="61">
                  <c:v>40411</c:v>
                </c:pt>
                <c:pt idx="62">
                  <c:v>40412</c:v>
                </c:pt>
                <c:pt idx="63">
                  <c:v>40413</c:v>
                </c:pt>
                <c:pt idx="64">
                  <c:v>40414</c:v>
                </c:pt>
                <c:pt idx="65">
                  <c:v>40415</c:v>
                </c:pt>
                <c:pt idx="66">
                  <c:v>40416</c:v>
                </c:pt>
                <c:pt idx="67">
                  <c:v>40417</c:v>
                </c:pt>
                <c:pt idx="68">
                  <c:v>40418</c:v>
                </c:pt>
                <c:pt idx="69">
                  <c:v>40419</c:v>
                </c:pt>
                <c:pt idx="70">
                  <c:v>40420</c:v>
                </c:pt>
                <c:pt idx="71">
                  <c:v>40420</c:v>
                </c:pt>
                <c:pt idx="72">
                  <c:v>40421</c:v>
                </c:pt>
                <c:pt idx="73">
                  <c:v>40422</c:v>
                </c:pt>
                <c:pt idx="74">
                  <c:v>40422</c:v>
                </c:pt>
                <c:pt idx="75">
                  <c:v>40424</c:v>
                </c:pt>
                <c:pt idx="76">
                  <c:v>40425</c:v>
                </c:pt>
                <c:pt idx="77">
                  <c:v>40426</c:v>
                </c:pt>
                <c:pt idx="78">
                  <c:v>40427</c:v>
                </c:pt>
                <c:pt idx="79">
                  <c:v>40428</c:v>
                </c:pt>
                <c:pt idx="80">
                  <c:v>40429</c:v>
                </c:pt>
                <c:pt idx="81">
                  <c:v>40430</c:v>
                </c:pt>
                <c:pt idx="82">
                  <c:v>40431</c:v>
                </c:pt>
                <c:pt idx="83">
                  <c:v>40432</c:v>
                </c:pt>
                <c:pt idx="84">
                  <c:v>40433</c:v>
                </c:pt>
                <c:pt idx="85">
                  <c:v>40434</c:v>
                </c:pt>
                <c:pt idx="86">
                  <c:v>40435</c:v>
                </c:pt>
                <c:pt idx="87">
                  <c:v>40436</c:v>
                </c:pt>
                <c:pt idx="88">
                  <c:v>40437</c:v>
                </c:pt>
                <c:pt idx="89">
                  <c:v>40438</c:v>
                </c:pt>
                <c:pt idx="90">
                  <c:v>40439</c:v>
                </c:pt>
                <c:pt idx="91">
                  <c:v>40440</c:v>
                </c:pt>
                <c:pt idx="92">
                  <c:v>40441</c:v>
                </c:pt>
                <c:pt idx="93">
                  <c:v>40442</c:v>
                </c:pt>
                <c:pt idx="94">
                  <c:v>40443</c:v>
                </c:pt>
                <c:pt idx="95">
                  <c:v>40444</c:v>
                </c:pt>
                <c:pt idx="96">
                  <c:v>40445</c:v>
                </c:pt>
                <c:pt idx="97">
                  <c:v>40446</c:v>
                </c:pt>
                <c:pt idx="98">
                  <c:v>40447</c:v>
                </c:pt>
                <c:pt idx="99">
                  <c:v>40451</c:v>
                </c:pt>
              </c:numCache>
            </c:numRef>
          </c:cat>
          <c:val>
            <c:numRef>
              <c:f>'MC01'!$F$3:$F$74</c:f>
              <c:numCache>
                <c:formatCode>0.0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16.066666666666666</c:v>
                </c:pt>
                <c:pt idx="25">
                  <c:v>17.979166666666668</c:v>
                </c:pt>
                <c:pt idx="26">
                  <c:v>18.008333333333336</c:v>
                </c:pt>
                <c:pt idx="27">
                  <c:v>16.94166666666667</c:v>
                </c:pt>
                <c:pt idx="28">
                  <c:v>14.829166666666667</c:v>
                </c:pt>
                <c:pt idx="29">
                  <c:v>13.47083333333333</c:v>
                </c:pt>
                <c:pt idx="30">
                  <c:v>14.299999999999997</c:v>
                </c:pt>
                <c:pt idx="31">
                  <c:v>15.904166666666667</c:v>
                </c:pt>
                <c:pt idx="32">
                  <c:v>11.25</c:v>
                </c:pt>
                <c:pt idx="33">
                  <c:v>10.841666666666667</c:v>
                </c:pt>
                <c:pt idx="34">
                  <c:v>11.9375</c:v>
                </c:pt>
                <c:pt idx="35">
                  <c:v>10.979166666666666</c:v>
                </c:pt>
                <c:pt idx="36">
                  <c:v>15.983333333333329</c:v>
                </c:pt>
                <c:pt idx="37">
                  <c:v>15.191666666666668</c:v>
                </c:pt>
                <c:pt idx="38">
                  <c:v>14.683333333333339</c:v>
                </c:pt>
                <c:pt idx="39">
                  <c:v>14.454166666666666</c:v>
                </c:pt>
                <c:pt idx="40">
                  <c:v>12.725000000000001</c:v>
                </c:pt>
                <c:pt idx="41">
                  <c:v>12.024999999999999</c:v>
                </c:pt>
                <c:pt idx="42">
                  <c:v>14.025</c:v>
                </c:pt>
                <c:pt idx="43">
                  <c:v>12.341666666666663</c:v>
                </c:pt>
                <c:pt idx="44">
                  <c:v>14.54166666666667</c:v>
                </c:pt>
                <c:pt idx="45">
                  <c:v>13.53333333333333</c:v>
                </c:pt>
                <c:pt idx="46">
                  <c:v>12.550000000000004</c:v>
                </c:pt>
                <c:pt idx="47">
                  <c:v>12.550000000000004</c:v>
                </c:pt>
                <c:pt idx="48">
                  <c:v>11.758333333333333</c:v>
                </c:pt>
                <c:pt idx="49">
                  <c:v>11.758333333333333</c:v>
                </c:pt>
                <c:pt idx="50">
                  <c:v>11.354166666666666</c:v>
                </c:pt>
                <c:pt idx="51">
                  <c:v>12.491666666666667</c:v>
                </c:pt>
                <c:pt idx="52">
                  <c:v>12.783333333333333</c:v>
                </c:pt>
                <c:pt idx="53">
                  <c:v>13.816666666666668</c:v>
                </c:pt>
                <c:pt idx="54">
                  <c:v>11.033333333333333</c:v>
                </c:pt>
                <c:pt idx="55">
                  <c:v>13.008333333333333</c:v>
                </c:pt>
                <c:pt idx="56">
                  <c:v>12.808333333333332</c:v>
                </c:pt>
                <c:pt idx="57">
                  <c:v>8.875</c:v>
                </c:pt>
                <c:pt idx="58">
                  <c:v>8.0333333333333332</c:v>
                </c:pt>
                <c:pt idx="59">
                  <c:v>6.4250000000000007</c:v>
                </c:pt>
                <c:pt idx="60">
                  <c:v>5.45</c:v>
                </c:pt>
                <c:pt idx="61">
                  <c:v>7.5416666666666679</c:v>
                </c:pt>
                <c:pt idx="62">
                  <c:v>9.4791666666666661</c:v>
                </c:pt>
                <c:pt idx="63">
                  <c:v>9.5333333333333332</c:v>
                </c:pt>
                <c:pt idx="64">
                  <c:v>9.9874999999999989</c:v>
                </c:pt>
                <c:pt idx="65">
                  <c:v>8.4500000000000011</c:v>
                </c:pt>
                <c:pt idx="66">
                  <c:v>11.745833333333335</c:v>
                </c:pt>
                <c:pt idx="67">
                  <c:v>12.125000000000002</c:v>
                </c:pt>
                <c:pt idx="68">
                  <c:v>9.9791666666666661</c:v>
                </c:pt>
                <c:pt idx="69">
                  <c:v>4.45</c:v>
                </c:pt>
                <c:pt idx="70">
                  <c:v>4.5916666666666659</c:v>
                </c:pt>
                <c:pt idx="71">
                  <c:v>3.7791666666666663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77984"/>
        <c:axId val="124779520"/>
      </c:lineChart>
      <c:dateAx>
        <c:axId val="12476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67616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2476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Precipitation (mm)</a:t>
                </a:r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65696"/>
        <c:crosses val="autoZero"/>
        <c:crossBetween val="between"/>
        <c:minorUnit val="0.2"/>
      </c:valAx>
      <c:catAx>
        <c:axId val="124777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779520"/>
        <c:crosses val="autoZero"/>
        <c:auto val="1"/>
        <c:lblAlgn val="ctr"/>
        <c:lblOffset val="100"/>
        <c:noMultiLvlLbl val="0"/>
      </c:catAx>
      <c:valAx>
        <c:axId val="124779520"/>
        <c:scaling>
          <c:orientation val="minMax"/>
          <c:max val="30"/>
        </c:scaling>
        <c:delete val="0"/>
        <c:axPos val="r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Air Temperature °C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564732142857143"/>
              <c:y val="0.369565622479008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7779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5625"/>
          <c:y val="0.14853847814477736"/>
          <c:w val="0.2890625"/>
          <c:h val="0.11739146243083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Total Suspended Solids and Daily Precipitation at </a:t>
            </a:r>
            <a:r>
              <a:rPr lang="en-CA" sz="1200" b="1" i="0" u="none" strike="noStrike" baseline="0">
                <a:effectLst/>
              </a:rPr>
              <a:t>McQuesten River downstream of Haggart Creek mouth (MC04) 2012</a:t>
            </a:r>
            <a:endParaRPr lang="en-CA"/>
          </a:p>
        </c:rich>
      </c:tx>
      <c:layout>
        <c:manualLayout>
          <c:xMode val="edge"/>
          <c:yMode val="edge"/>
          <c:x val="0.16071428571428573"/>
          <c:y val="3.043483200963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3809523809521E-2"/>
          <c:y val="0.13763120519026031"/>
          <c:w val="0.80989583333333337"/>
          <c:h val="0.70150026701207802"/>
        </c:manualLayout>
      </c:layout>
      <c:lineChart>
        <c:grouping val="standard"/>
        <c:varyColors val="0"/>
        <c:ser>
          <c:idx val="2"/>
          <c:order val="0"/>
          <c:tx>
            <c:strRef>
              <c:f>'MC04'!$B$2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'MC04'!$A$3:$A$74</c:f>
              <c:numCache>
                <c:formatCode>[$-409]d\-mmm\-yy;@</c:formatCode>
                <c:ptCount val="72"/>
                <c:pt idx="0">
                  <c:v>41087</c:v>
                </c:pt>
                <c:pt idx="1">
                  <c:v>41088</c:v>
                </c:pt>
                <c:pt idx="2">
                  <c:v>41089</c:v>
                </c:pt>
                <c:pt idx="3">
                  <c:v>41090</c:v>
                </c:pt>
                <c:pt idx="4">
                  <c:v>41091</c:v>
                </c:pt>
                <c:pt idx="5">
                  <c:v>41092</c:v>
                </c:pt>
                <c:pt idx="6">
                  <c:v>41093</c:v>
                </c:pt>
                <c:pt idx="7">
                  <c:v>41094</c:v>
                </c:pt>
                <c:pt idx="8">
                  <c:v>41095</c:v>
                </c:pt>
                <c:pt idx="9">
                  <c:v>41096</c:v>
                </c:pt>
                <c:pt idx="10">
                  <c:v>41097</c:v>
                </c:pt>
                <c:pt idx="11">
                  <c:v>41098</c:v>
                </c:pt>
                <c:pt idx="12">
                  <c:v>41099</c:v>
                </c:pt>
                <c:pt idx="13">
                  <c:v>41100</c:v>
                </c:pt>
                <c:pt idx="14">
                  <c:v>41101</c:v>
                </c:pt>
                <c:pt idx="15">
                  <c:v>41102</c:v>
                </c:pt>
                <c:pt idx="16">
                  <c:v>41103</c:v>
                </c:pt>
                <c:pt idx="17">
                  <c:v>41104</c:v>
                </c:pt>
                <c:pt idx="18">
                  <c:v>41105</c:v>
                </c:pt>
                <c:pt idx="19">
                  <c:v>41106</c:v>
                </c:pt>
                <c:pt idx="20">
                  <c:v>41107</c:v>
                </c:pt>
                <c:pt idx="21">
                  <c:v>41108</c:v>
                </c:pt>
                <c:pt idx="22">
                  <c:v>41109</c:v>
                </c:pt>
                <c:pt idx="23">
                  <c:v>41110</c:v>
                </c:pt>
                <c:pt idx="24">
                  <c:v>41117</c:v>
                </c:pt>
                <c:pt idx="25">
                  <c:v>41118</c:v>
                </c:pt>
                <c:pt idx="26">
                  <c:v>41119</c:v>
                </c:pt>
                <c:pt idx="27">
                  <c:v>41120</c:v>
                </c:pt>
                <c:pt idx="28">
                  <c:v>41121</c:v>
                </c:pt>
                <c:pt idx="29">
                  <c:v>41122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41126</c:v>
                </c:pt>
                <c:pt idx="34">
                  <c:v>41127</c:v>
                </c:pt>
                <c:pt idx="35">
                  <c:v>41128</c:v>
                </c:pt>
                <c:pt idx="36">
                  <c:v>41129</c:v>
                </c:pt>
                <c:pt idx="37">
                  <c:v>41130</c:v>
                </c:pt>
                <c:pt idx="38">
                  <c:v>41131</c:v>
                </c:pt>
                <c:pt idx="39">
                  <c:v>41132</c:v>
                </c:pt>
                <c:pt idx="40">
                  <c:v>41133</c:v>
                </c:pt>
                <c:pt idx="41">
                  <c:v>41134</c:v>
                </c:pt>
                <c:pt idx="42">
                  <c:v>41135</c:v>
                </c:pt>
                <c:pt idx="43">
                  <c:v>41136</c:v>
                </c:pt>
                <c:pt idx="44">
                  <c:v>41137</c:v>
                </c:pt>
                <c:pt idx="45">
                  <c:v>41138</c:v>
                </c:pt>
                <c:pt idx="46">
                  <c:v>41139</c:v>
                </c:pt>
                <c:pt idx="47">
                  <c:v>41139</c:v>
                </c:pt>
                <c:pt idx="48">
                  <c:v>41140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</c:numCache>
            </c:numRef>
          </c:cat>
          <c:val>
            <c:numRef>
              <c:f>'MC04'!$B$3:$B$74</c:f>
              <c:numCache>
                <c:formatCode>0.0</c:formatCode>
                <c:ptCount val="72"/>
                <c:pt idx="0">
                  <c:v>4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14</c:v>
                </c:pt>
                <c:pt idx="14">
                  <c:v>65</c:v>
                </c:pt>
                <c:pt idx="15">
                  <c:v>13</c:v>
                </c:pt>
                <c:pt idx="16">
                  <c:v>12</c:v>
                </c:pt>
                <c:pt idx="17">
                  <c:v>10</c:v>
                </c:pt>
                <c:pt idx="18">
                  <c:v>9</c:v>
                </c:pt>
                <c:pt idx="19">
                  <c:v>7</c:v>
                </c:pt>
                <c:pt idx="20">
                  <c:v>8</c:v>
                </c:pt>
                <c:pt idx="21">
                  <c:v>11</c:v>
                </c:pt>
                <c:pt idx="22">
                  <c:v>8</c:v>
                </c:pt>
                <c:pt idx="23">
                  <c:v>10</c:v>
                </c:pt>
                <c:pt idx="24">
                  <c:v>5.2000000000003155</c:v>
                </c:pt>
                <c:pt idx="25" formatCode="0">
                  <c:v>4.7999999999994714</c:v>
                </c:pt>
                <c:pt idx="26" formatCode="0">
                  <c:v>3.3333333333329662</c:v>
                </c:pt>
                <c:pt idx="27" formatCode="0">
                  <c:v>4.0000000000002993</c:v>
                </c:pt>
                <c:pt idx="28" formatCode="0">
                  <c:v>3.6666666666662628</c:v>
                </c:pt>
                <c:pt idx="29" formatCode="0">
                  <c:v>4.4000000000004036</c:v>
                </c:pt>
                <c:pt idx="30" formatCode="0">
                  <c:v>2.8000000000005798</c:v>
                </c:pt>
                <c:pt idx="31">
                  <c:v>3.1999999999996476</c:v>
                </c:pt>
                <c:pt idx="32">
                  <c:v>1.6666666666672232</c:v>
                </c:pt>
                <c:pt idx="33">
                  <c:v>3.9999999999995595</c:v>
                </c:pt>
                <c:pt idx="34">
                  <c:v>2.3999999999997357</c:v>
                </c:pt>
                <c:pt idx="35">
                  <c:v>2.9999999999996696</c:v>
                </c:pt>
                <c:pt idx="36">
                  <c:v>1.9999999999997797</c:v>
                </c:pt>
                <c:pt idx="37">
                  <c:v>4.3333333333335968</c:v>
                </c:pt>
                <c:pt idx="38">
                  <c:v>1.9999999999997797</c:v>
                </c:pt>
                <c:pt idx="39">
                  <c:v>4.7999999999994714</c:v>
                </c:pt>
                <c:pt idx="40">
                  <c:v>5.9999999999993392</c:v>
                </c:pt>
                <c:pt idx="41">
                  <c:v>3.3333333333329662</c:v>
                </c:pt>
                <c:pt idx="42">
                  <c:v>1.9999999999997797</c:v>
                </c:pt>
                <c:pt idx="43">
                  <c:v>3.1999999999996476</c:v>
                </c:pt>
                <c:pt idx="44">
                  <c:v>3.0000000000004095</c:v>
                </c:pt>
                <c:pt idx="45">
                  <c:v>3.3333333333337065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5</c:v>
                </c:pt>
                <c:pt idx="59">
                  <c:v>15</c:v>
                </c:pt>
                <c:pt idx="60">
                  <c:v>4</c:v>
                </c:pt>
                <c:pt idx="61">
                  <c:v>2</c:v>
                </c:pt>
                <c:pt idx="62">
                  <c:v>4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10</c:v>
                </c:pt>
                <c:pt idx="69">
                  <c:v>4</c:v>
                </c:pt>
                <c:pt idx="70">
                  <c:v>3</c:v>
                </c:pt>
                <c:pt idx="7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992128"/>
        <c:axId val="186994048"/>
      </c:lineChart>
      <c:lineChart>
        <c:grouping val="standard"/>
        <c:varyColors val="0"/>
        <c:ser>
          <c:idx val="3"/>
          <c:order val="1"/>
          <c:tx>
            <c:strRef>
              <c:f>'MC04'!$E$2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9900"/>
              </a:solidFill>
              <a:prstDash val="solid"/>
            </a:ln>
          </c:spPr>
          <c:marker>
            <c:symbol val="none"/>
          </c:marker>
          <c:cat>
            <c:numRef>
              <c:f>'MC04'!$A$3:$A$74</c:f>
              <c:numCache>
                <c:formatCode>[$-409]d\-mmm\-yy;@</c:formatCode>
                <c:ptCount val="72"/>
                <c:pt idx="0">
                  <c:v>41087</c:v>
                </c:pt>
                <c:pt idx="1">
                  <c:v>41088</c:v>
                </c:pt>
                <c:pt idx="2">
                  <c:v>41089</c:v>
                </c:pt>
                <c:pt idx="3">
                  <c:v>41090</c:v>
                </c:pt>
                <c:pt idx="4">
                  <c:v>41091</c:v>
                </c:pt>
                <c:pt idx="5">
                  <c:v>41092</c:v>
                </c:pt>
                <c:pt idx="6">
                  <c:v>41093</c:v>
                </c:pt>
                <c:pt idx="7">
                  <c:v>41094</c:v>
                </c:pt>
                <c:pt idx="8">
                  <c:v>41095</c:v>
                </c:pt>
                <c:pt idx="9">
                  <c:v>41096</c:v>
                </c:pt>
                <c:pt idx="10">
                  <c:v>41097</c:v>
                </c:pt>
                <c:pt idx="11">
                  <c:v>41098</c:v>
                </c:pt>
                <c:pt idx="12">
                  <c:v>41099</c:v>
                </c:pt>
                <c:pt idx="13">
                  <c:v>41100</c:v>
                </c:pt>
                <c:pt idx="14">
                  <c:v>41101</c:v>
                </c:pt>
                <c:pt idx="15">
                  <c:v>41102</c:v>
                </c:pt>
                <c:pt idx="16">
                  <c:v>41103</c:v>
                </c:pt>
                <c:pt idx="17">
                  <c:v>41104</c:v>
                </c:pt>
                <c:pt idx="18">
                  <c:v>41105</c:v>
                </c:pt>
                <c:pt idx="19">
                  <c:v>41106</c:v>
                </c:pt>
                <c:pt idx="20">
                  <c:v>41107</c:v>
                </c:pt>
                <c:pt idx="21">
                  <c:v>41108</c:v>
                </c:pt>
                <c:pt idx="22">
                  <c:v>41109</c:v>
                </c:pt>
                <c:pt idx="23">
                  <c:v>41110</c:v>
                </c:pt>
                <c:pt idx="24">
                  <c:v>41117</c:v>
                </c:pt>
                <c:pt idx="25">
                  <c:v>41118</c:v>
                </c:pt>
                <c:pt idx="26">
                  <c:v>41119</c:v>
                </c:pt>
                <c:pt idx="27">
                  <c:v>41120</c:v>
                </c:pt>
                <c:pt idx="28">
                  <c:v>41121</c:v>
                </c:pt>
                <c:pt idx="29">
                  <c:v>41122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41126</c:v>
                </c:pt>
                <c:pt idx="34">
                  <c:v>41127</c:v>
                </c:pt>
                <c:pt idx="35">
                  <c:v>41128</c:v>
                </c:pt>
                <c:pt idx="36">
                  <c:v>41129</c:v>
                </c:pt>
                <c:pt idx="37">
                  <c:v>41130</c:v>
                </c:pt>
                <c:pt idx="38">
                  <c:v>41131</c:v>
                </c:pt>
                <c:pt idx="39">
                  <c:v>41132</c:v>
                </c:pt>
                <c:pt idx="40">
                  <c:v>41133</c:v>
                </c:pt>
                <c:pt idx="41">
                  <c:v>41134</c:v>
                </c:pt>
                <c:pt idx="42">
                  <c:v>41135</c:v>
                </c:pt>
                <c:pt idx="43">
                  <c:v>41136</c:v>
                </c:pt>
                <c:pt idx="44">
                  <c:v>41137</c:v>
                </c:pt>
                <c:pt idx="45">
                  <c:v>41138</c:v>
                </c:pt>
                <c:pt idx="46">
                  <c:v>41139</c:v>
                </c:pt>
                <c:pt idx="47">
                  <c:v>41139</c:v>
                </c:pt>
                <c:pt idx="48">
                  <c:v>41140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</c:numCache>
            </c:numRef>
          </c:cat>
          <c:val>
            <c:numRef>
              <c:f>'MC04'!$E$3:$E$74</c:f>
              <c:numCache>
                <c:formatCode>0.0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1.4</c:v>
                </c:pt>
                <c:pt idx="3">
                  <c:v>2.1</c:v>
                </c:pt>
                <c:pt idx="4">
                  <c:v>0.89999999999999991</c:v>
                </c:pt>
                <c:pt idx="5">
                  <c:v>10.399999999999999</c:v>
                </c:pt>
                <c:pt idx="6">
                  <c:v>0.2</c:v>
                </c:pt>
                <c:pt idx="7">
                  <c:v>1.2</c:v>
                </c:pt>
                <c:pt idx="8">
                  <c:v>0.7</c:v>
                </c:pt>
                <c:pt idx="9">
                  <c:v>0.2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16.399999999999999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  <c:pt idx="18">
                  <c:v>0.5</c:v>
                </c:pt>
                <c:pt idx="19">
                  <c:v>7.5000000000000009</c:v>
                </c:pt>
                <c:pt idx="20">
                  <c:v>0.4</c:v>
                </c:pt>
                <c:pt idx="21">
                  <c:v>0</c:v>
                </c:pt>
                <c:pt idx="22">
                  <c:v>0</c:v>
                </c:pt>
                <c:pt idx="23">
                  <c:v>2.2000000000000002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1.2</c:v>
                </c:pt>
                <c:pt idx="31">
                  <c:v>1.2</c:v>
                </c:pt>
                <c:pt idx="32">
                  <c:v>0</c:v>
                </c:pt>
                <c:pt idx="33">
                  <c:v>0.4</c:v>
                </c:pt>
                <c:pt idx="34">
                  <c:v>0</c:v>
                </c:pt>
                <c:pt idx="35">
                  <c:v>0.7</c:v>
                </c:pt>
                <c:pt idx="36">
                  <c:v>4.4000000000000004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1.1000000000000001</c:v>
                </c:pt>
                <c:pt idx="56">
                  <c:v>0</c:v>
                </c:pt>
                <c:pt idx="57">
                  <c:v>10.6</c:v>
                </c:pt>
                <c:pt idx="58">
                  <c:v>7.3000000000000007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2.8</c:v>
                </c:pt>
                <c:pt idx="64">
                  <c:v>0</c:v>
                </c:pt>
                <c:pt idx="65">
                  <c:v>4.5</c:v>
                </c:pt>
                <c:pt idx="66">
                  <c:v>1.2</c:v>
                </c:pt>
                <c:pt idx="67">
                  <c:v>0.89999999999999991</c:v>
                </c:pt>
                <c:pt idx="68">
                  <c:v>0</c:v>
                </c:pt>
                <c:pt idx="69">
                  <c:v>0</c:v>
                </c:pt>
                <c:pt idx="70">
                  <c:v>2.1</c:v>
                </c:pt>
                <c:pt idx="71">
                  <c:v>2.0999999999999996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04416"/>
        <c:axId val="187005952"/>
      </c:lineChart>
      <c:dateAx>
        <c:axId val="18699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994048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86994048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Total Suspended Solids (mg/L)</a:t>
                </a:r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992128"/>
        <c:crosses val="autoZero"/>
        <c:crossBetween val="between"/>
      </c:valAx>
      <c:dateAx>
        <c:axId val="18700441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87005952"/>
        <c:crosses val="autoZero"/>
        <c:auto val="1"/>
        <c:lblOffset val="100"/>
        <c:baseTimeUnit val="days"/>
      </c:dateAx>
      <c:valAx>
        <c:axId val="187005952"/>
        <c:scaling>
          <c:orientation val="minMax"/>
          <c:max val="15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Precipitation (mm)</a:t>
                </a:r>
              </a:p>
            </c:rich>
          </c:tx>
          <c:layout>
            <c:manualLayout>
              <c:xMode val="edge"/>
              <c:yMode val="edge"/>
              <c:x val="0.9564732142857143"/>
              <c:y val="0.369565622479008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0044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93154761904762"/>
          <c:y val="0.15142448103078024"/>
          <c:w val="0.28906250000000006"/>
          <c:h val="0.11739146243083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Precipitation and Average Daily Flow at</a:t>
            </a:r>
            <a:r>
              <a:rPr lang="en-CA" baseline="0"/>
              <a:t> </a:t>
            </a:r>
            <a:r>
              <a:rPr lang="en-CA" sz="1200" b="1" i="0" u="none" strike="noStrike" baseline="0">
                <a:effectLst/>
              </a:rPr>
              <a:t>McQuesten River near the mouth at the Alaska Highway bridge (MC01) 2012</a:t>
            </a:r>
            <a:endParaRPr lang="en-CA"/>
          </a:p>
        </c:rich>
      </c:tx>
      <c:layout>
        <c:manualLayout>
          <c:xMode val="edge"/>
          <c:yMode val="edge"/>
          <c:x val="0.16071428571428573"/>
          <c:y val="3.043483200963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92857142857137E-2"/>
          <c:y val="0.12608709036078716"/>
          <c:w val="0.8247767857142857"/>
          <c:h val="0.71304423514376181"/>
        </c:manualLayout>
      </c:layout>
      <c:lineChart>
        <c:grouping val="standard"/>
        <c:varyColors val="0"/>
        <c:ser>
          <c:idx val="2"/>
          <c:order val="0"/>
          <c:tx>
            <c:strRef>
              <c:f>'MC01'!$E$2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'MC01'!$A$3:$A$74</c:f>
              <c:numCache>
                <c:formatCode>[$-409]d\-mmm\-yy;@</c:formatCode>
                <c:ptCount val="72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41116</c:v>
                </c:pt>
                <c:pt idx="25">
                  <c:v>41117</c:v>
                </c:pt>
                <c:pt idx="26">
                  <c:v>41118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41122</c:v>
                </c:pt>
                <c:pt idx="31">
                  <c:v>41123</c:v>
                </c:pt>
                <c:pt idx="32">
                  <c:v>41124</c:v>
                </c:pt>
                <c:pt idx="33">
                  <c:v>41125</c:v>
                </c:pt>
                <c:pt idx="34">
                  <c:v>41126</c:v>
                </c:pt>
                <c:pt idx="35">
                  <c:v>41127</c:v>
                </c:pt>
                <c:pt idx="36">
                  <c:v>41128</c:v>
                </c:pt>
                <c:pt idx="37">
                  <c:v>41129</c:v>
                </c:pt>
                <c:pt idx="38">
                  <c:v>41130</c:v>
                </c:pt>
                <c:pt idx="39">
                  <c:v>41131</c:v>
                </c:pt>
                <c:pt idx="40">
                  <c:v>41132</c:v>
                </c:pt>
                <c:pt idx="41">
                  <c:v>41133</c:v>
                </c:pt>
                <c:pt idx="42">
                  <c:v>41134</c:v>
                </c:pt>
                <c:pt idx="43">
                  <c:v>41135</c:v>
                </c:pt>
                <c:pt idx="44">
                  <c:v>41136</c:v>
                </c:pt>
                <c:pt idx="45">
                  <c:v>41137</c:v>
                </c:pt>
                <c:pt idx="46">
                  <c:v>41138</c:v>
                </c:pt>
                <c:pt idx="47">
                  <c:v>41138</c:v>
                </c:pt>
                <c:pt idx="48">
                  <c:v>41139</c:v>
                </c:pt>
                <c:pt idx="49">
                  <c:v>41139</c:v>
                </c:pt>
                <c:pt idx="50">
                  <c:v>41140</c:v>
                </c:pt>
                <c:pt idx="51">
                  <c:v>41141</c:v>
                </c:pt>
                <c:pt idx="52">
                  <c:v>41142</c:v>
                </c:pt>
                <c:pt idx="53">
                  <c:v>41143</c:v>
                </c:pt>
                <c:pt idx="54">
                  <c:v>41144</c:v>
                </c:pt>
                <c:pt idx="55">
                  <c:v>41145</c:v>
                </c:pt>
                <c:pt idx="56">
                  <c:v>41146</c:v>
                </c:pt>
                <c:pt idx="57">
                  <c:v>41147</c:v>
                </c:pt>
                <c:pt idx="58">
                  <c:v>41148</c:v>
                </c:pt>
                <c:pt idx="59">
                  <c:v>41149</c:v>
                </c:pt>
                <c:pt idx="60">
                  <c:v>41150</c:v>
                </c:pt>
                <c:pt idx="61">
                  <c:v>41151</c:v>
                </c:pt>
                <c:pt idx="62">
                  <c:v>41152</c:v>
                </c:pt>
                <c:pt idx="63">
                  <c:v>41153</c:v>
                </c:pt>
                <c:pt idx="64">
                  <c:v>41154</c:v>
                </c:pt>
                <c:pt idx="65">
                  <c:v>41155</c:v>
                </c:pt>
                <c:pt idx="66">
                  <c:v>41156</c:v>
                </c:pt>
                <c:pt idx="67">
                  <c:v>41157</c:v>
                </c:pt>
                <c:pt idx="68">
                  <c:v>41158</c:v>
                </c:pt>
                <c:pt idx="69">
                  <c:v>41159</c:v>
                </c:pt>
                <c:pt idx="70">
                  <c:v>41160</c:v>
                </c:pt>
                <c:pt idx="71">
                  <c:v>41161</c:v>
                </c:pt>
              </c:numCache>
            </c:numRef>
          </c:cat>
          <c:val>
            <c:numRef>
              <c:f>'MC01'!$E$3:$E$74</c:f>
              <c:numCache>
                <c:formatCode>0.0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1.7</c:v>
                </c:pt>
                <c:pt idx="32">
                  <c:v>9.1999999999999993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11.3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</c:v>
                </c:pt>
                <c:pt idx="57">
                  <c:v>0</c:v>
                </c:pt>
                <c:pt idx="58">
                  <c:v>12.999999999999996</c:v>
                </c:pt>
                <c:pt idx="59">
                  <c:v>13.499999999999996</c:v>
                </c:pt>
                <c:pt idx="60">
                  <c:v>0.2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0.7</c:v>
                </c:pt>
                <c:pt idx="65">
                  <c:v>0</c:v>
                </c:pt>
                <c:pt idx="66">
                  <c:v>3.8</c:v>
                </c:pt>
                <c:pt idx="67">
                  <c:v>0.2</c:v>
                </c:pt>
                <c:pt idx="68">
                  <c:v>0.2</c:v>
                </c:pt>
                <c:pt idx="69">
                  <c:v>0</c:v>
                </c:pt>
                <c:pt idx="70">
                  <c:v>0</c:v>
                </c:pt>
                <c:pt idx="71">
                  <c:v>4.8999999999999995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38176"/>
        <c:axId val="161140096"/>
      </c:lineChart>
      <c:lineChart>
        <c:grouping val="standard"/>
        <c:varyColors val="0"/>
        <c:ser>
          <c:idx val="3"/>
          <c:order val="1"/>
          <c:tx>
            <c:strRef>
              <c:f>'MC01'!$C$2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[2]KL02!$A$3:$A$124</c:f>
              <c:numCache>
                <c:formatCode>General</c:formatCode>
                <c:ptCount val="122"/>
                <c:pt idx="0">
                  <c:v>40316</c:v>
                </c:pt>
                <c:pt idx="1">
                  <c:v>40318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40366</c:v>
                </c:pt>
                <c:pt idx="16">
                  <c:v>40367</c:v>
                </c:pt>
                <c:pt idx="17">
                  <c:v>40368</c:v>
                </c:pt>
                <c:pt idx="18">
                  <c:v>40369</c:v>
                </c:pt>
                <c:pt idx="19">
                  <c:v>40370</c:v>
                </c:pt>
                <c:pt idx="20">
                  <c:v>40371</c:v>
                </c:pt>
                <c:pt idx="21">
                  <c:v>40372</c:v>
                </c:pt>
                <c:pt idx="22">
                  <c:v>40372</c:v>
                </c:pt>
                <c:pt idx="23">
                  <c:v>40373</c:v>
                </c:pt>
                <c:pt idx="24">
                  <c:v>40374</c:v>
                </c:pt>
                <c:pt idx="25">
                  <c:v>40374</c:v>
                </c:pt>
                <c:pt idx="26">
                  <c:v>40375</c:v>
                </c:pt>
                <c:pt idx="27">
                  <c:v>40376</c:v>
                </c:pt>
                <c:pt idx="28">
                  <c:v>40377</c:v>
                </c:pt>
                <c:pt idx="29">
                  <c:v>40378</c:v>
                </c:pt>
                <c:pt idx="30">
                  <c:v>40379</c:v>
                </c:pt>
                <c:pt idx="31">
                  <c:v>40380</c:v>
                </c:pt>
                <c:pt idx="32">
                  <c:v>40381</c:v>
                </c:pt>
                <c:pt idx="33">
                  <c:v>40382</c:v>
                </c:pt>
                <c:pt idx="34">
                  <c:v>40383</c:v>
                </c:pt>
                <c:pt idx="35">
                  <c:v>40384</c:v>
                </c:pt>
                <c:pt idx="36">
                  <c:v>40385</c:v>
                </c:pt>
                <c:pt idx="37">
                  <c:v>40386</c:v>
                </c:pt>
                <c:pt idx="38">
                  <c:v>40387</c:v>
                </c:pt>
                <c:pt idx="39">
                  <c:v>40388</c:v>
                </c:pt>
                <c:pt idx="40">
                  <c:v>40389</c:v>
                </c:pt>
                <c:pt idx="41">
                  <c:v>40390</c:v>
                </c:pt>
                <c:pt idx="42">
                  <c:v>40391</c:v>
                </c:pt>
                <c:pt idx="43">
                  <c:v>40392</c:v>
                </c:pt>
                <c:pt idx="44">
                  <c:v>40393</c:v>
                </c:pt>
                <c:pt idx="45">
                  <c:v>40394</c:v>
                </c:pt>
                <c:pt idx="46">
                  <c:v>40395</c:v>
                </c:pt>
                <c:pt idx="47">
                  <c:v>40396</c:v>
                </c:pt>
                <c:pt idx="48">
                  <c:v>40399</c:v>
                </c:pt>
                <c:pt idx="49">
                  <c:v>40400</c:v>
                </c:pt>
                <c:pt idx="50">
                  <c:v>40400</c:v>
                </c:pt>
                <c:pt idx="51">
                  <c:v>40401</c:v>
                </c:pt>
                <c:pt idx="52">
                  <c:v>40402</c:v>
                </c:pt>
                <c:pt idx="53">
                  <c:v>40403</c:v>
                </c:pt>
                <c:pt idx="54">
                  <c:v>40404</c:v>
                </c:pt>
                <c:pt idx="55">
                  <c:v>40405</c:v>
                </c:pt>
                <c:pt idx="56">
                  <c:v>40406</c:v>
                </c:pt>
                <c:pt idx="57">
                  <c:v>40407</c:v>
                </c:pt>
                <c:pt idx="58">
                  <c:v>40408</c:v>
                </c:pt>
                <c:pt idx="59">
                  <c:v>40409</c:v>
                </c:pt>
                <c:pt idx="60">
                  <c:v>40410</c:v>
                </c:pt>
                <c:pt idx="61">
                  <c:v>40411</c:v>
                </c:pt>
                <c:pt idx="62">
                  <c:v>40412</c:v>
                </c:pt>
                <c:pt idx="63">
                  <c:v>40413</c:v>
                </c:pt>
                <c:pt idx="64">
                  <c:v>40414</c:v>
                </c:pt>
                <c:pt idx="65">
                  <c:v>40415</c:v>
                </c:pt>
                <c:pt idx="66">
                  <c:v>40416</c:v>
                </c:pt>
                <c:pt idx="67">
                  <c:v>40417</c:v>
                </c:pt>
                <c:pt idx="68">
                  <c:v>40418</c:v>
                </c:pt>
                <c:pt idx="69">
                  <c:v>40419</c:v>
                </c:pt>
                <c:pt idx="70">
                  <c:v>40420</c:v>
                </c:pt>
                <c:pt idx="71">
                  <c:v>40420</c:v>
                </c:pt>
                <c:pt idx="72">
                  <c:v>40421</c:v>
                </c:pt>
                <c:pt idx="73">
                  <c:v>40422</c:v>
                </c:pt>
                <c:pt idx="74">
                  <c:v>40422</c:v>
                </c:pt>
                <c:pt idx="75">
                  <c:v>40424</c:v>
                </c:pt>
                <c:pt idx="76">
                  <c:v>40425</c:v>
                </c:pt>
                <c:pt idx="77">
                  <c:v>40426</c:v>
                </c:pt>
                <c:pt idx="78">
                  <c:v>40427</c:v>
                </c:pt>
                <c:pt idx="79">
                  <c:v>40428</c:v>
                </c:pt>
                <c:pt idx="80">
                  <c:v>40429</c:v>
                </c:pt>
                <c:pt idx="81">
                  <c:v>40430</c:v>
                </c:pt>
                <c:pt idx="82">
                  <c:v>40431</c:v>
                </c:pt>
                <c:pt idx="83">
                  <c:v>40432</c:v>
                </c:pt>
                <c:pt idx="84">
                  <c:v>40433</c:v>
                </c:pt>
                <c:pt idx="85">
                  <c:v>40434</c:v>
                </c:pt>
                <c:pt idx="86">
                  <c:v>40435</c:v>
                </c:pt>
                <c:pt idx="87">
                  <c:v>40436</c:v>
                </c:pt>
                <c:pt idx="88">
                  <c:v>40437</c:v>
                </c:pt>
                <c:pt idx="89">
                  <c:v>40438</c:v>
                </c:pt>
                <c:pt idx="90">
                  <c:v>40439</c:v>
                </c:pt>
                <c:pt idx="91">
                  <c:v>40440</c:v>
                </c:pt>
                <c:pt idx="92">
                  <c:v>40441</c:v>
                </c:pt>
                <c:pt idx="93">
                  <c:v>40442</c:v>
                </c:pt>
                <c:pt idx="94">
                  <c:v>40443</c:v>
                </c:pt>
                <c:pt idx="95">
                  <c:v>40444</c:v>
                </c:pt>
                <c:pt idx="96">
                  <c:v>40445</c:v>
                </c:pt>
                <c:pt idx="97">
                  <c:v>40446</c:v>
                </c:pt>
                <c:pt idx="98">
                  <c:v>40447</c:v>
                </c:pt>
                <c:pt idx="99">
                  <c:v>40451</c:v>
                </c:pt>
              </c:numCache>
            </c:numRef>
          </c:cat>
          <c:val>
            <c:numRef>
              <c:f>'MC01'!$C$3:$C$74</c:f>
              <c:numCache>
                <c:formatCode>0</c:formatCode>
                <c:ptCount val="72"/>
                <c:pt idx="0">
                  <c:v>66.099999999999994</c:v>
                </c:pt>
                <c:pt idx="1">
                  <c:v>66.5</c:v>
                </c:pt>
                <c:pt idx="2">
                  <c:v>67.5</c:v>
                </c:pt>
                <c:pt idx="3">
                  <c:v>70.3</c:v>
                </c:pt>
                <c:pt idx="4">
                  <c:v>68.900000000000006</c:v>
                </c:pt>
                <c:pt idx="5">
                  <c:v>66.400000000000006</c:v>
                </c:pt>
                <c:pt idx="6">
                  <c:v>64</c:v>
                </c:pt>
                <c:pt idx="7">
                  <c:v>61</c:v>
                </c:pt>
                <c:pt idx="8">
                  <c:v>58.7</c:v>
                </c:pt>
                <c:pt idx="9">
                  <c:v>58.7</c:v>
                </c:pt>
                <c:pt idx="10">
                  <c:v>85.4</c:v>
                </c:pt>
                <c:pt idx="11">
                  <c:v>131</c:v>
                </c:pt>
                <c:pt idx="12">
                  <c:v>119</c:v>
                </c:pt>
                <c:pt idx="13">
                  <c:v>102</c:v>
                </c:pt>
                <c:pt idx="14">
                  <c:v>92.8</c:v>
                </c:pt>
                <c:pt idx="15">
                  <c:v>95.3</c:v>
                </c:pt>
                <c:pt idx="16">
                  <c:v>95.6</c:v>
                </c:pt>
                <c:pt idx="17">
                  <c:v>92.3</c:v>
                </c:pt>
                <c:pt idx="18">
                  <c:v>88.5</c:v>
                </c:pt>
                <c:pt idx="19">
                  <c:v>84.1</c:v>
                </c:pt>
                <c:pt idx="20">
                  <c:v>80.599999999999994</c:v>
                </c:pt>
                <c:pt idx="21">
                  <c:v>77.599999999999994</c:v>
                </c:pt>
                <c:pt idx="22">
                  <c:v>74.7</c:v>
                </c:pt>
                <c:pt idx="23">
                  <c:v>73</c:v>
                </c:pt>
                <c:pt idx="24">
                  <c:v>71</c:v>
                </c:pt>
                <c:pt idx="25">
                  <c:v>68.2</c:v>
                </c:pt>
                <c:pt idx="26">
                  <c:v>65.099999999999994</c:v>
                </c:pt>
                <c:pt idx="27">
                  <c:v>62.1</c:v>
                </c:pt>
                <c:pt idx="28">
                  <c:v>60.6</c:v>
                </c:pt>
                <c:pt idx="29">
                  <c:v>58.8</c:v>
                </c:pt>
                <c:pt idx="30">
                  <c:v>56.4</c:v>
                </c:pt>
                <c:pt idx="31">
                  <c:v>54.6</c:v>
                </c:pt>
                <c:pt idx="32">
                  <c:v>54</c:v>
                </c:pt>
                <c:pt idx="33">
                  <c:v>54.1</c:v>
                </c:pt>
                <c:pt idx="34">
                  <c:v>53</c:v>
                </c:pt>
                <c:pt idx="35">
                  <c:v>51.2</c:v>
                </c:pt>
                <c:pt idx="36">
                  <c:v>49.9</c:v>
                </c:pt>
                <c:pt idx="37">
                  <c:v>50.3</c:v>
                </c:pt>
                <c:pt idx="38">
                  <c:v>52.1</c:v>
                </c:pt>
                <c:pt idx="39">
                  <c:v>52.4</c:v>
                </c:pt>
                <c:pt idx="40">
                  <c:v>50.6</c:v>
                </c:pt>
                <c:pt idx="41">
                  <c:v>48.4</c:v>
                </c:pt>
                <c:pt idx="42">
                  <c:v>47</c:v>
                </c:pt>
                <c:pt idx="43">
                  <c:v>45.3</c:v>
                </c:pt>
                <c:pt idx="44">
                  <c:v>43.8</c:v>
                </c:pt>
                <c:pt idx="45">
                  <c:v>42.4</c:v>
                </c:pt>
                <c:pt idx="46">
                  <c:v>41.1</c:v>
                </c:pt>
                <c:pt idx="47">
                  <c:v>41.1</c:v>
                </c:pt>
                <c:pt idx="48">
                  <c:v>40.200000000000003</c:v>
                </c:pt>
                <c:pt idx="49">
                  <c:v>40.200000000000003</c:v>
                </c:pt>
                <c:pt idx="50">
                  <c:v>39.4</c:v>
                </c:pt>
                <c:pt idx="51">
                  <c:v>39</c:v>
                </c:pt>
                <c:pt idx="52">
                  <c:v>38.5</c:v>
                </c:pt>
                <c:pt idx="53">
                  <c:v>38.299999999999997</c:v>
                </c:pt>
                <c:pt idx="54">
                  <c:v>37.4</c:v>
                </c:pt>
                <c:pt idx="55">
                  <c:v>36.9</c:v>
                </c:pt>
                <c:pt idx="56">
                  <c:v>36.200000000000003</c:v>
                </c:pt>
                <c:pt idx="57">
                  <c:v>35.6</c:v>
                </c:pt>
                <c:pt idx="58">
                  <c:v>35.6</c:v>
                </c:pt>
                <c:pt idx="59">
                  <c:v>40.1</c:v>
                </c:pt>
                <c:pt idx="60">
                  <c:v>47.8</c:v>
                </c:pt>
                <c:pt idx="61">
                  <c:v>49</c:v>
                </c:pt>
                <c:pt idx="62">
                  <c:v>46.6</c:v>
                </c:pt>
                <c:pt idx="63">
                  <c:v>44</c:v>
                </c:pt>
                <c:pt idx="64">
                  <c:v>42.3</c:v>
                </c:pt>
                <c:pt idx="65">
                  <c:v>41.3</c:v>
                </c:pt>
                <c:pt idx="66">
                  <c:v>42</c:v>
                </c:pt>
                <c:pt idx="67">
                  <c:v>43.3</c:v>
                </c:pt>
                <c:pt idx="68">
                  <c:v>45</c:v>
                </c:pt>
                <c:pt idx="69">
                  <c:v>45.5</c:v>
                </c:pt>
                <c:pt idx="70">
                  <c:v>45</c:v>
                </c:pt>
                <c:pt idx="71">
                  <c:v>44.2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58656"/>
        <c:axId val="161160192"/>
      </c:lineChart>
      <c:dateAx>
        <c:axId val="16113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140096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6114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Precipitation (mm)</a:t>
                </a:r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138176"/>
        <c:crosses val="autoZero"/>
        <c:crossBetween val="between"/>
        <c:minorUnit val="0.2"/>
      </c:valAx>
      <c:catAx>
        <c:axId val="161158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160192"/>
        <c:crosses val="autoZero"/>
        <c:auto val="1"/>
        <c:lblAlgn val="ctr"/>
        <c:lblOffset val="100"/>
        <c:noMultiLvlLbl val="0"/>
      </c:catAx>
      <c:valAx>
        <c:axId val="161160192"/>
        <c:scaling>
          <c:orientation val="minMax"/>
          <c:max val="5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564732142857143"/>
              <c:y val="0.369565622479008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158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11011904761904"/>
          <c:y val="0.15142448103078024"/>
          <c:w val="0.2890625"/>
          <c:h val="0.11739146243083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Daily Loading and Average Daily Flow at </a:t>
            </a:r>
            <a:r>
              <a:rPr lang="en-CA" sz="1200" b="1" i="0" u="none" strike="noStrike" baseline="0">
                <a:effectLst/>
              </a:rPr>
              <a:t>McQuesten River near the mouth at the Alaska Highway bridge (MC01) 2012</a:t>
            </a:r>
            <a:endParaRPr lang="en-CA"/>
          </a:p>
        </c:rich>
      </c:tx>
      <c:layout>
        <c:manualLayout>
          <c:xMode val="edge"/>
          <c:yMode val="edge"/>
          <c:x val="0.16071428571428573"/>
          <c:y val="3.043483200963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4795650543682"/>
          <c:y val="0.12031518787424299"/>
          <c:w val="0.77715773809523814"/>
          <c:h val="0.7188162843280953"/>
        </c:manualLayout>
      </c:layout>
      <c:lineChart>
        <c:grouping val="standard"/>
        <c:varyColors val="0"/>
        <c:ser>
          <c:idx val="2"/>
          <c:order val="0"/>
          <c:tx>
            <c:strRef>
              <c:f>'MC01'!$D$2</c:f>
              <c:strCache>
                <c:ptCount val="1"/>
                <c:pt idx="0">
                  <c:v>Daily Loading (Kg/day)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'MC01'!$A$3:$A$74</c:f>
              <c:numCache>
                <c:formatCode>[$-409]d\-mmm\-yy;@</c:formatCode>
                <c:ptCount val="72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41116</c:v>
                </c:pt>
                <c:pt idx="25">
                  <c:v>41117</c:v>
                </c:pt>
                <c:pt idx="26">
                  <c:v>41118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41122</c:v>
                </c:pt>
                <c:pt idx="31">
                  <c:v>41123</c:v>
                </c:pt>
                <c:pt idx="32">
                  <c:v>41124</c:v>
                </c:pt>
                <c:pt idx="33">
                  <c:v>41125</c:v>
                </c:pt>
                <c:pt idx="34">
                  <c:v>41126</c:v>
                </c:pt>
                <c:pt idx="35">
                  <c:v>41127</c:v>
                </c:pt>
                <c:pt idx="36">
                  <c:v>41128</c:v>
                </c:pt>
                <c:pt idx="37">
                  <c:v>41129</c:v>
                </c:pt>
                <c:pt idx="38">
                  <c:v>41130</c:v>
                </c:pt>
                <c:pt idx="39">
                  <c:v>41131</c:v>
                </c:pt>
                <c:pt idx="40">
                  <c:v>41132</c:v>
                </c:pt>
                <c:pt idx="41">
                  <c:v>41133</c:v>
                </c:pt>
                <c:pt idx="42">
                  <c:v>41134</c:v>
                </c:pt>
                <c:pt idx="43">
                  <c:v>41135</c:v>
                </c:pt>
                <c:pt idx="44">
                  <c:v>41136</c:v>
                </c:pt>
                <c:pt idx="45">
                  <c:v>41137</c:v>
                </c:pt>
                <c:pt idx="46">
                  <c:v>41138</c:v>
                </c:pt>
                <c:pt idx="47">
                  <c:v>41138</c:v>
                </c:pt>
                <c:pt idx="48">
                  <c:v>41139</c:v>
                </c:pt>
                <c:pt idx="49">
                  <c:v>41139</c:v>
                </c:pt>
                <c:pt idx="50">
                  <c:v>41140</c:v>
                </c:pt>
                <c:pt idx="51">
                  <c:v>41141</c:v>
                </c:pt>
                <c:pt idx="52">
                  <c:v>41142</c:v>
                </c:pt>
                <c:pt idx="53">
                  <c:v>41143</c:v>
                </c:pt>
                <c:pt idx="54">
                  <c:v>41144</c:v>
                </c:pt>
                <c:pt idx="55">
                  <c:v>41145</c:v>
                </c:pt>
                <c:pt idx="56">
                  <c:v>41146</c:v>
                </c:pt>
                <c:pt idx="57">
                  <c:v>41147</c:v>
                </c:pt>
                <c:pt idx="58">
                  <c:v>41148</c:v>
                </c:pt>
                <c:pt idx="59">
                  <c:v>41149</c:v>
                </c:pt>
                <c:pt idx="60">
                  <c:v>41150</c:v>
                </c:pt>
                <c:pt idx="61">
                  <c:v>41151</c:v>
                </c:pt>
                <c:pt idx="62">
                  <c:v>41152</c:v>
                </c:pt>
                <c:pt idx="63">
                  <c:v>41153</c:v>
                </c:pt>
                <c:pt idx="64">
                  <c:v>41154</c:v>
                </c:pt>
                <c:pt idx="65">
                  <c:v>41155</c:v>
                </c:pt>
                <c:pt idx="66">
                  <c:v>41156</c:v>
                </c:pt>
                <c:pt idx="67">
                  <c:v>41157</c:v>
                </c:pt>
                <c:pt idx="68">
                  <c:v>41158</c:v>
                </c:pt>
                <c:pt idx="69">
                  <c:v>41159</c:v>
                </c:pt>
                <c:pt idx="70">
                  <c:v>41160</c:v>
                </c:pt>
                <c:pt idx="71">
                  <c:v>41161</c:v>
                </c:pt>
              </c:numCache>
            </c:numRef>
          </c:cat>
          <c:val>
            <c:numRef>
              <c:f>'MC01'!$D$3:$D$74</c:f>
              <c:numCache>
                <c:formatCode>0</c:formatCode>
                <c:ptCount val="72"/>
                <c:pt idx="0">
                  <c:v>22844.159999999996</c:v>
                </c:pt>
                <c:pt idx="1">
                  <c:v>34473.600000000006</c:v>
                </c:pt>
                <c:pt idx="2">
                  <c:v>46656</c:v>
                </c:pt>
                <c:pt idx="3">
                  <c:v>42517.440000000002</c:v>
                </c:pt>
                <c:pt idx="4">
                  <c:v>59529.600000000006</c:v>
                </c:pt>
                <c:pt idx="5">
                  <c:v>28684.800000000003</c:v>
                </c:pt>
                <c:pt idx="6">
                  <c:v>27648</c:v>
                </c:pt>
                <c:pt idx="7">
                  <c:v>21081.599999999999</c:v>
                </c:pt>
                <c:pt idx="8">
                  <c:v>35501.760000000009</c:v>
                </c:pt>
                <c:pt idx="9">
                  <c:v>35501.760000000009</c:v>
                </c:pt>
                <c:pt idx="10">
                  <c:v>191842.56</c:v>
                </c:pt>
                <c:pt idx="11">
                  <c:v>860198.39999999991</c:v>
                </c:pt>
                <c:pt idx="12">
                  <c:v>277603.20000000001</c:v>
                </c:pt>
                <c:pt idx="13">
                  <c:v>149817.60000000001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51119.999999998923</c:v>
                </c:pt>
                <c:pt idx="25">
                  <c:v>35354.879999996112</c:v>
                </c:pt>
                <c:pt idx="26">
                  <c:v>33747.840000001277</c:v>
                </c:pt>
                <c:pt idx="27">
                  <c:v>21461.760000002403</c:v>
                </c:pt>
                <c:pt idx="28">
                  <c:v>24433.920000001184</c:v>
                </c:pt>
                <c:pt idx="29">
                  <c:v>28449.792000001376</c:v>
                </c:pt>
                <c:pt idx="30">
                  <c:v>27288.576000001325</c:v>
                </c:pt>
                <c:pt idx="31">
                  <c:v>25159.679999997232</c:v>
                </c:pt>
                <c:pt idx="32">
                  <c:v>20217.599999997772</c:v>
                </c:pt>
                <c:pt idx="33">
                  <c:v>28045.44000000037</c:v>
                </c:pt>
                <c:pt idx="34">
                  <c:v>23811.840000001444</c:v>
                </c:pt>
                <c:pt idx="35">
                  <c:v>21233.66400000159</c:v>
                </c:pt>
                <c:pt idx="36">
                  <c:v>20694.527999997721</c:v>
                </c:pt>
                <c:pt idx="37">
                  <c:v>27813.888000000799</c:v>
                </c:pt>
                <c:pt idx="38">
                  <c:v>81025.920000003069</c:v>
                </c:pt>
                <c:pt idx="39">
                  <c:v>25353.215999997206</c:v>
                </c:pt>
                <c:pt idx="40">
                  <c:v>18944.639999997911</c:v>
                </c:pt>
                <c:pt idx="41">
                  <c:v>13381.631999998526</c:v>
                </c:pt>
                <c:pt idx="42">
                  <c:v>19491.839999997854</c:v>
                </c:pt>
                <c:pt idx="43">
                  <c:v>15655.680000001172</c:v>
                </c:pt>
                <c:pt idx="44">
                  <c:v>13875.84000000127</c:v>
                </c:pt>
                <c:pt idx="45">
                  <c:v>12211.199999998655</c:v>
                </c:pt>
                <c:pt idx="46">
                  <c:v>0</c:v>
                </c:pt>
                <c:pt idx="47">
                  <c:v>14204.16</c:v>
                </c:pt>
                <c:pt idx="48">
                  <c:v>0</c:v>
                </c:pt>
                <c:pt idx="49">
                  <c:v>24312.960000000006</c:v>
                </c:pt>
                <c:pt idx="50">
                  <c:v>13616.64</c:v>
                </c:pt>
                <c:pt idx="51">
                  <c:v>10108.799999999999</c:v>
                </c:pt>
                <c:pt idx="52">
                  <c:v>9979.2000000000007</c:v>
                </c:pt>
                <c:pt idx="53">
                  <c:v>6618.24</c:v>
                </c:pt>
                <c:pt idx="54">
                  <c:v>3231.3599999999997</c:v>
                </c:pt>
                <c:pt idx="55">
                  <c:v>9564.48</c:v>
                </c:pt>
                <c:pt idx="56">
                  <c:v>3127.6800000000003</c:v>
                </c:pt>
                <c:pt idx="57">
                  <c:v>6151.68</c:v>
                </c:pt>
                <c:pt idx="58">
                  <c:v>3075.84</c:v>
                </c:pt>
                <c:pt idx="59">
                  <c:v>10393.920000000002</c:v>
                </c:pt>
                <c:pt idx="60">
                  <c:v>16519.68</c:v>
                </c:pt>
                <c:pt idx="61">
                  <c:v>25401.600000000002</c:v>
                </c:pt>
                <c:pt idx="62">
                  <c:v>12078.720000000001</c:v>
                </c:pt>
                <c:pt idx="63">
                  <c:v>22809.599999999999</c:v>
                </c:pt>
                <c:pt idx="64">
                  <c:v>7309.4400000000005</c:v>
                </c:pt>
                <c:pt idx="65">
                  <c:v>14273.28</c:v>
                </c:pt>
                <c:pt idx="66">
                  <c:v>10886.400000000001</c:v>
                </c:pt>
                <c:pt idx="67">
                  <c:v>14964.48</c:v>
                </c:pt>
                <c:pt idx="68">
                  <c:v>11664</c:v>
                </c:pt>
                <c:pt idx="69">
                  <c:v>15724.800000000001</c:v>
                </c:pt>
                <c:pt idx="70">
                  <c:v>11664</c:v>
                </c:pt>
                <c:pt idx="71">
                  <c:v>19094.400000000001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03712"/>
        <c:axId val="161205632"/>
      </c:lineChart>
      <c:lineChart>
        <c:grouping val="standard"/>
        <c:varyColors val="0"/>
        <c:ser>
          <c:idx val="3"/>
          <c:order val="1"/>
          <c:tx>
            <c:strRef>
              <c:f>'MC01'!$C$2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[2]KL02!$A$3:$A$124</c:f>
              <c:numCache>
                <c:formatCode>General</c:formatCode>
                <c:ptCount val="122"/>
                <c:pt idx="0">
                  <c:v>40316</c:v>
                </c:pt>
                <c:pt idx="1">
                  <c:v>40318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40366</c:v>
                </c:pt>
                <c:pt idx="16">
                  <c:v>40367</c:v>
                </c:pt>
                <c:pt idx="17">
                  <c:v>40368</c:v>
                </c:pt>
                <c:pt idx="18">
                  <c:v>40369</c:v>
                </c:pt>
                <c:pt idx="19">
                  <c:v>40370</c:v>
                </c:pt>
                <c:pt idx="20">
                  <c:v>40371</c:v>
                </c:pt>
                <c:pt idx="21">
                  <c:v>40372</c:v>
                </c:pt>
                <c:pt idx="22">
                  <c:v>40372</c:v>
                </c:pt>
                <c:pt idx="23">
                  <c:v>40373</c:v>
                </c:pt>
                <c:pt idx="24">
                  <c:v>40374</c:v>
                </c:pt>
                <c:pt idx="25">
                  <c:v>40374</c:v>
                </c:pt>
                <c:pt idx="26">
                  <c:v>40375</c:v>
                </c:pt>
                <c:pt idx="27">
                  <c:v>40376</c:v>
                </c:pt>
                <c:pt idx="28">
                  <c:v>40377</c:v>
                </c:pt>
                <c:pt idx="29">
                  <c:v>40378</c:v>
                </c:pt>
                <c:pt idx="30">
                  <c:v>40379</c:v>
                </c:pt>
                <c:pt idx="31">
                  <c:v>40380</c:v>
                </c:pt>
                <c:pt idx="32">
                  <c:v>40381</c:v>
                </c:pt>
                <c:pt idx="33">
                  <c:v>40382</c:v>
                </c:pt>
                <c:pt idx="34">
                  <c:v>40383</c:v>
                </c:pt>
                <c:pt idx="35">
                  <c:v>40384</c:v>
                </c:pt>
                <c:pt idx="36">
                  <c:v>40385</c:v>
                </c:pt>
                <c:pt idx="37">
                  <c:v>40386</c:v>
                </c:pt>
                <c:pt idx="38">
                  <c:v>40387</c:v>
                </c:pt>
                <c:pt idx="39">
                  <c:v>40388</c:v>
                </c:pt>
                <c:pt idx="40">
                  <c:v>40389</c:v>
                </c:pt>
                <c:pt idx="41">
                  <c:v>40390</c:v>
                </c:pt>
                <c:pt idx="42">
                  <c:v>40391</c:v>
                </c:pt>
                <c:pt idx="43">
                  <c:v>40392</c:v>
                </c:pt>
                <c:pt idx="44">
                  <c:v>40393</c:v>
                </c:pt>
                <c:pt idx="45">
                  <c:v>40394</c:v>
                </c:pt>
                <c:pt idx="46">
                  <c:v>40395</c:v>
                </c:pt>
                <c:pt idx="47">
                  <c:v>40396</c:v>
                </c:pt>
                <c:pt idx="48">
                  <c:v>40399</c:v>
                </c:pt>
                <c:pt idx="49">
                  <c:v>40400</c:v>
                </c:pt>
                <c:pt idx="50">
                  <c:v>40400</c:v>
                </c:pt>
                <c:pt idx="51">
                  <c:v>40401</c:v>
                </c:pt>
                <c:pt idx="52">
                  <c:v>40402</c:v>
                </c:pt>
                <c:pt idx="53">
                  <c:v>40403</c:v>
                </c:pt>
                <c:pt idx="54">
                  <c:v>40404</c:v>
                </c:pt>
                <c:pt idx="55">
                  <c:v>40405</c:v>
                </c:pt>
                <c:pt idx="56">
                  <c:v>40406</c:v>
                </c:pt>
                <c:pt idx="57">
                  <c:v>40407</c:v>
                </c:pt>
                <c:pt idx="58">
                  <c:v>40408</c:v>
                </c:pt>
                <c:pt idx="59">
                  <c:v>40409</c:v>
                </c:pt>
                <c:pt idx="60">
                  <c:v>40410</c:v>
                </c:pt>
                <c:pt idx="61">
                  <c:v>40411</c:v>
                </c:pt>
                <c:pt idx="62">
                  <c:v>40412</c:v>
                </c:pt>
                <c:pt idx="63">
                  <c:v>40413</c:v>
                </c:pt>
                <c:pt idx="64">
                  <c:v>40414</c:v>
                </c:pt>
                <c:pt idx="65">
                  <c:v>40415</c:v>
                </c:pt>
                <c:pt idx="66">
                  <c:v>40416</c:v>
                </c:pt>
                <c:pt idx="67">
                  <c:v>40417</c:v>
                </c:pt>
                <c:pt idx="68">
                  <c:v>40418</c:v>
                </c:pt>
                <c:pt idx="69">
                  <c:v>40419</c:v>
                </c:pt>
                <c:pt idx="70">
                  <c:v>40420</c:v>
                </c:pt>
                <c:pt idx="71">
                  <c:v>40420</c:v>
                </c:pt>
                <c:pt idx="72">
                  <c:v>40421</c:v>
                </c:pt>
                <c:pt idx="73">
                  <c:v>40422</c:v>
                </c:pt>
                <c:pt idx="74">
                  <c:v>40422</c:v>
                </c:pt>
                <c:pt idx="75">
                  <c:v>40424</c:v>
                </c:pt>
                <c:pt idx="76">
                  <c:v>40425</c:v>
                </c:pt>
                <c:pt idx="77">
                  <c:v>40426</c:v>
                </c:pt>
                <c:pt idx="78">
                  <c:v>40427</c:v>
                </c:pt>
                <c:pt idx="79">
                  <c:v>40428</c:v>
                </c:pt>
                <c:pt idx="80">
                  <c:v>40429</c:v>
                </c:pt>
                <c:pt idx="81">
                  <c:v>40430</c:v>
                </c:pt>
                <c:pt idx="82">
                  <c:v>40431</c:v>
                </c:pt>
                <c:pt idx="83">
                  <c:v>40432</c:v>
                </c:pt>
                <c:pt idx="84">
                  <c:v>40433</c:v>
                </c:pt>
                <c:pt idx="85">
                  <c:v>40434</c:v>
                </c:pt>
                <c:pt idx="86">
                  <c:v>40435</c:v>
                </c:pt>
                <c:pt idx="87">
                  <c:v>40436</c:v>
                </c:pt>
                <c:pt idx="88">
                  <c:v>40437</c:v>
                </c:pt>
                <c:pt idx="89">
                  <c:v>40438</c:v>
                </c:pt>
                <c:pt idx="90">
                  <c:v>40439</c:v>
                </c:pt>
                <c:pt idx="91">
                  <c:v>40440</c:v>
                </c:pt>
                <c:pt idx="92">
                  <c:v>40441</c:v>
                </c:pt>
                <c:pt idx="93">
                  <c:v>40442</c:v>
                </c:pt>
                <c:pt idx="94">
                  <c:v>40443</c:v>
                </c:pt>
                <c:pt idx="95">
                  <c:v>40444</c:v>
                </c:pt>
                <c:pt idx="96">
                  <c:v>40445</c:v>
                </c:pt>
                <c:pt idx="97">
                  <c:v>40446</c:v>
                </c:pt>
                <c:pt idx="98">
                  <c:v>40447</c:v>
                </c:pt>
                <c:pt idx="99">
                  <c:v>40451</c:v>
                </c:pt>
              </c:numCache>
            </c:numRef>
          </c:cat>
          <c:val>
            <c:numRef>
              <c:f>'MC01'!$C$3:$C$74</c:f>
              <c:numCache>
                <c:formatCode>0</c:formatCode>
                <c:ptCount val="72"/>
                <c:pt idx="0">
                  <c:v>66.099999999999994</c:v>
                </c:pt>
                <c:pt idx="1">
                  <c:v>66.5</c:v>
                </c:pt>
                <c:pt idx="2">
                  <c:v>67.5</c:v>
                </c:pt>
                <c:pt idx="3">
                  <c:v>70.3</c:v>
                </c:pt>
                <c:pt idx="4">
                  <c:v>68.900000000000006</c:v>
                </c:pt>
                <c:pt idx="5">
                  <c:v>66.400000000000006</c:v>
                </c:pt>
                <c:pt idx="6">
                  <c:v>64</c:v>
                </c:pt>
                <c:pt idx="7">
                  <c:v>61</c:v>
                </c:pt>
                <c:pt idx="8">
                  <c:v>58.7</c:v>
                </c:pt>
                <c:pt idx="9">
                  <c:v>58.7</c:v>
                </c:pt>
                <c:pt idx="10">
                  <c:v>85.4</c:v>
                </c:pt>
                <c:pt idx="11">
                  <c:v>131</c:v>
                </c:pt>
                <c:pt idx="12">
                  <c:v>119</c:v>
                </c:pt>
                <c:pt idx="13">
                  <c:v>102</c:v>
                </c:pt>
                <c:pt idx="14">
                  <c:v>92.8</c:v>
                </c:pt>
                <c:pt idx="15">
                  <c:v>95.3</c:v>
                </c:pt>
                <c:pt idx="16">
                  <c:v>95.6</c:v>
                </c:pt>
                <c:pt idx="17">
                  <c:v>92.3</c:v>
                </c:pt>
                <c:pt idx="18">
                  <c:v>88.5</c:v>
                </c:pt>
                <c:pt idx="19">
                  <c:v>84.1</c:v>
                </c:pt>
                <c:pt idx="20">
                  <c:v>80.599999999999994</c:v>
                </c:pt>
                <c:pt idx="21">
                  <c:v>77.599999999999994</c:v>
                </c:pt>
                <c:pt idx="22">
                  <c:v>74.7</c:v>
                </c:pt>
                <c:pt idx="23">
                  <c:v>73</c:v>
                </c:pt>
                <c:pt idx="24">
                  <c:v>71</c:v>
                </c:pt>
                <c:pt idx="25">
                  <c:v>68.2</c:v>
                </c:pt>
                <c:pt idx="26">
                  <c:v>65.099999999999994</c:v>
                </c:pt>
                <c:pt idx="27">
                  <c:v>62.1</c:v>
                </c:pt>
                <c:pt idx="28">
                  <c:v>60.6</c:v>
                </c:pt>
                <c:pt idx="29">
                  <c:v>58.8</c:v>
                </c:pt>
                <c:pt idx="30">
                  <c:v>56.4</c:v>
                </c:pt>
                <c:pt idx="31">
                  <c:v>54.6</c:v>
                </c:pt>
                <c:pt idx="32">
                  <c:v>54</c:v>
                </c:pt>
                <c:pt idx="33">
                  <c:v>54.1</c:v>
                </c:pt>
                <c:pt idx="34">
                  <c:v>53</c:v>
                </c:pt>
                <c:pt idx="35">
                  <c:v>51.2</c:v>
                </c:pt>
                <c:pt idx="36">
                  <c:v>49.9</c:v>
                </c:pt>
                <c:pt idx="37">
                  <c:v>50.3</c:v>
                </c:pt>
                <c:pt idx="38">
                  <c:v>52.1</c:v>
                </c:pt>
                <c:pt idx="39">
                  <c:v>52.4</c:v>
                </c:pt>
                <c:pt idx="40">
                  <c:v>50.6</c:v>
                </c:pt>
                <c:pt idx="41">
                  <c:v>48.4</c:v>
                </c:pt>
                <c:pt idx="42">
                  <c:v>47</c:v>
                </c:pt>
                <c:pt idx="43">
                  <c:v>45.3</c:v>
                </c:pt>
                <c:pt idx="44">
                  <c:v>43.8</c:v>
                </c:pt>
                <c:pt idx="45">
                  <c:v>42.4</c:v>
                </c:pt>
                <c:pt idx="46">
                  <c:v>41.1</c:v>
                </c:pt>
                <c:pt idx="47">
                  <c:v>41.1</c:v>
                </c:pt>
                <c:pt idx="48">
                  <c:v>40.200000000000003</c:v>
                </c:pt>
                <c:pt idx="49">
                  <c:v>40.200000000000003</c:v>
                </c:pt>
                <c:pt idx="50">
                  <c:v>39.4</c:v>
                </c:pt>
                <c:pt idx="51">
                  <c:v>39</c:v>
                </c:pt>
                <c:pt idx="52">
                  <c:v>38.5</c:v>
                </c:pt>
                <c:pt idx="53">
                  <c:v>38.299999999999997</c:v>
                </c:pt>
                <c:pt idx="54">
                  <c:v>37.4</c:v>
                </c:pt>
                <c:pt idx="55">
                  <c:v>36.9</c:v>
                </c:pt>
                <c:pt idx="56">
                  <c:v>36.200000000000003</c:v>
                </c:pt>
                <c:pt idx="57">
                  <c:v>35.6</c:v>
                </c:pt>
                <c:pt idx="58">
                  <c:v>35.6</c:v>
                </c:pt>
                <c:pt idx="59">
                  <c:v>40.1</c:v>
                </c:pt>
                <c:pt idx="60">
                  <c:v>47.8</c:v>
                </c:pt>
                <c:pt idx="61">
                  <c:v>49</c:v>
                </c:pt>
                <c:pt idx="62">
                  <c:v>46.6</c:v>
                </c:pt>
                <c:pt idx="63">
                  <c:v>44</c:v>
                </c:pt>
                <c:pt idx="64">
                  <c:v>42.3</c:v>
                </c:pt>
                <c:pt idx="65">
                  <c:v>41.3</c:v>
                </c:pt>
                <c:pt idx="66">
                  <c:v>42</c:v>
                </c:pt>
                <c:pt idx="67">
                  <c:v>43.3</c:v>
                </c:pt>
                <c:pt idx="68">
                  <c:v>45</c:v>
                </c:pt>
                <c:pt idx="69">
                  <c:v>45.5</c:v>
                </c:pt>
                <c:pt idx="70">
                  <c:v>45</c:v>
                </c:pt>
                <c:pt idx="71">
                  <c:v>44.2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11904"/>
        <c:axId val="161213440"/>
      </c:lineChart>
      <c:dateAx>
        <c:axId val="1612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205632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61205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Daily Loading (Kg/day)</a:t>
                </a:r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203712"/>
        <c:crosses val="autoZero"/>
        <c:crossBetween val="between"/>
        <c:minorUnit val="22015.143360000009"/>
      </c:valAx>
      <c:catAx>
        <c:axId val="16121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213440"/>
        <c:crosses val="autoZero"/>
        <c:auto val="1"/>
        <c:lblAlgn val="ctr"/>
        <c:lblOffset val="100"/>
        <c:noMultiLvlLbl val="0"/>
      </c:catAx>
      <c:valAx>
        <c:axId val="161213440"/>
        <c:scaling>
          <c:orientation val="minMax"/>
          <c:max val="5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564732142857143"/>
              <c:y val="0.369565622479008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21190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733630952380953"/>
          <c:y val="0.18894251854881777"/>
          <c:w val="0.2890625"/>
          <c:h val="0.11739146243083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Air Temperature and Average Daily Flow at </a:t>
            </a:r>
            <a:r>
              <a:rPr lang="en-CA" sz="1200" b="1" i="0" u="none" strike="noStrike" baseline="0">
                <a:effectLst/>
              </a:rPr>
              <a:t>McQuesten River near the mouth at the Alaska Highway bridge (MC01) 2012</a:t>
            </a:r>
            <a:endParaRPr lang="en-CA"/>
          </a:p>
        </c:rich>
      </c:tx>
      <c:layout>
        <c:manualLayout>
          <c:xMode val="edge"/>
          <c:yMode val="edge"/>
          <c:x val="0.11904761904761904"/>
          <c:y val="3.043483200963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92857142857137E-2"/>
          <c:y val="0.12608709036078716"/>
          <c:w val="0.8247767857142857"/>
          <c:h val="0.71304423514376181"/>
        </c:manualLayout>
      </c:layout>
      <c:lineChart>
        <c:grouping val="standard"/>
        <c:varyColors val="0"/>
        <c:ser>
          <c:idx val="2"/>
          <c:order val="0"/>
          <c:tx>
            <c:strRef>
              <c:f>'MC01'!$F$2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'MC01'!$A$3:$A$74</c:f>
              <c:numCache>
                <c:formatCode>[$-409]d\-mmm\-yy;@</c:formatCode>
                <c:ptCount val="72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41116</c:v>
                </c:pt>
                <c:pt idx="25">
                  <c:v>41117</c:v>
                </c:pt>
                <c:pt idx="26">
                  <c:v>41118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41122</c:v>
                </c:pt>
                <c:pt idx="31">
                  <c:v>41123</c:v>
                </c:pt>
                <c:pt idx="32">
                  <c:v>41124</c:v>
                </c:pt>
                <c:pt idx="33">
                  <c:v>41125</c:v>
                </c:pt>
                <c:pt idx="34">
                  <c:v>41126</c:v>
                </c:pt>
                <c:pt idx="35">
                  <c:v>41127</c:v>
                </c:pt>
                <c:pt idx="36">
                  <c:v>41128</c:v>
                </c:pt>
                <c:pt idx="37">
                  <c:v>41129</c:v>
                </c:pt>
                <c:pt idx="38">
                  <c:v>41130</c:v>
                </c:pt>
                <c:pt idx="39">
                  <c:v>41131</c:v>
                </c:pt>
                <c:pt idx="40">
                  <c:v>41132</c:v>
                </c:pt>
                <c:pt idx="41">
                  <c:v>41133</c:v>
                </c:pt>
                <c:pt idx="42">
                  <c:v>41134</c:v>
                </c:pt>
                <c:pt idx="43">
                  <c:v>41135</c:v>
                </c:pt>
                <c:pt idx="44">
                  <c:v>41136</c:v>
                </c:pt>
                <c:pt idx="45">
                  <c:v>41137</c:v>
                </c:pt>
                <c:pt idx="46">
                  <c:v>41138</c:v>
                </c:pt>
                <c:pt idx="47">
                  <c:v>41138</c:v>
                </c:pt>
                <c:pt idx="48">
                  <c:v>41139</c:v>
                </c:pt>
                <c:pt idx="49">
                  <c:v>41139</c:v>
                </c:pt>
                <c:pt idx="50">
                  <c:v>41140</c:v>
                </c:pt>
                <c:pt idx="51">
                  <c:v>41141</c:v>
                </c:pt>
                <c:pt idx="52">
                  <c:v>41142</c:v>
                </c:pt>
                <c:pt idx="53">
                  <c:v>41143</c:v>
                </c:pt>
                <c:pt idx="54">
                  <c:v>41144</c:v>
                </c:pt>
                <c:pt idx="55">
                  <c:v>41145</c:v>
                </c:pt>
                <c:pt idx="56">
                  <c:v>41146</c:v>
                </c:pt>
                <c:pt idx="57">
                  <c:v>41147</c:v>
                </c:pt>
                <c:pt idx="58">
                  <c:v>41148</c:v>
                </c:pt>
                <c:pt idx="59">
                  <c:v>41149</c:v>
                </c:pt>
                <c:pt idx="60">
                  <c:v>41150</c:v>
                </c:pt>
                <c:pt idx="61">
                  <c:v>41151</c:v>
                </c:pt>
                <c:pt idx="62">
                  <c:v>41152</c:v>
                </c:pt>
                <c:pt idx="63">
                  <c:v>41153</c:v>
                </c:pt>
                <c:pt idx="64">
                  <c:v>41154</c:v>
                </c:pt>
                <c:pt idx="65">
                  <c:v>41155</c:v>
                </c:pt>
                <c:pt idx="66">
                  <c:v>41156</c:v>
                </c:pt>
                <c:pt idx="67">
                  <c:v>41157</c:v>
                </c:pt>
                <c:pt idx="68">
                  <c:v>41158</c:v>
                </c:pt>
                <c:pt idx="69">
                  <c:v>41159</c:v>
                </c:pt>
                <c:pt idx="70">
                  <c:v>41160</c:v>
                </c:pt>
                <c:pt idx="71">
                  <c:v>41161</c:v>
                </c:pt>
              </c:numCache>
            </c:numRef>
          </c:cat>
          <c:val>
            <c:numRef>
              <c:f>'MC01'!$F$3:$F$74</c:f>
              <c:numCache>
                <c:formatCode>0.0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16.066666666666666</c:v>
                </c:pt>
                <c:pt idx="25">
                  <c:v>17.979166666666668</c:v>
                </c:pt>
                <c:pt idx="26">
                  <c:v>18.008333333333336</c:v>
                </c:pt>
                <c:pt idx="27">
                  <c:v>16.94166666666667</c:v>
                </c:pt>
                <c:pt idx="28">
                  <c:v>14.829166666666667</c:v>
                </c:pt>
                <c:pt idx="29">
                  <c:v>13.47083333333333</c:v>
                </c:pt>
                <c:pt idx="30">
                  <c:v>14.299999999999997</c:v>
                </c:pt>
                <c:pt idx="31">
                  <c:v>15.904166666666667</c:v>
                </c:pt>
                <c:pt idx="32">
                  <c:v>11.25</c:v>
                </c:pt>
                <c:pt idx="33">
                  <c:v>10.841666666666667</c:v>
                </c:pt>
                <c:pt idx="34">
                  <c:v>11.9375</c:v>
                </c:pt>
                <c:pt idx="35">
                  <c:v>10.979166666666666</c:v>
                </c:pt>
                <c:pt idx="36">
                  <c:v>15.983333333333329</c:v>
                </c:pt>
                <c:pt idx="37">
                  <c:v>15.191666666666668</c:v>
                </c:pt>
                <c:pt idx="38">
                  <c:v>14.683333333333339</c:v>
                </c:pt>
                <c:pt idx="39">
                  <c:v>14.454166666666666</c:v>
                </c:pt>
                <c:pt idx="40">
                  <c:v>12.725000000000001</c:v>
                </c:pt>
                <c:pt idx="41">
                  <c:v>12.024999999999999</c:v>
                </c:pt>
                <c:pt idx="42">
                  <c:v>14.025</c:v>
                </c:pt>
                <c:pt idx="43">
                  <c:v>12.341666666666663</c:v>
                </c:pt>
                <c:pt idx="44">
                  <c:v>14.54166666666667</c:v>
                </c:pt>
                <c:pt idx="45">
                  <c:v>13.53333333333333</c:v>
                </c:pt>
                <c:pt idx="46">
                  <c:v>12.550000000000004</c:v>
                </c:pt>
                <c:pt idx="47">
                  <c:v>12.550000000000004</c:v>
                </c:pt>
                <c:pt idx="48">
                  <c:v>11.758333333333333</c:v>
                </c:pt>
                <c:pt idx="49">
                  <c:v>11.758333333333333</c:v>
                </c:pt>
                <c:pt idx="50">
                  <c:v>11.354166666666666</c:v>
                </c:pt>
                <c:pt idx="51">
                  <c:v>12.491666666666667</c:v>
                </c:pt>
                <c:pt idx="52">
                  <c:v>12.783333333333333</c:v>
                </c:pt>
                <c:pt idx="53">
                  <c:v>13.816666666666668</c:v>
                </c:pt>
                <c:pt idx="54">
                  <c:v>11.033333333333333</c:v>
                </c:pt>
                <c:pt idx="55">
                  <c:v>13.008333333333333</c:v>
                </c:pt>
                <c:pt idx="56">
                  <c:v>12.808333333333332</c:v>
                </c:pt>
                <c:pt idx="57">
                  <c:v>8.875</c:v>
                </c:pt>
                <c:pt idx="58">
                  <c:v>8.0333333333333332</c:v>
                </c:pt>
                <c:pt idx="59">
                  <c:v>6.4250000000000007</c:v>
                </c:pt>
                <c:pt idx="60">
                  <c:v>5.45</c:v>
                </c:pt>
                <c:pt idx="61">
                  <c:v>7.5416666666666679</c:v>
                </c:pt>
                <c:pt idx="62">
                  <c:v>9.4791666666666661</c:v>
                </c:pt>
                <c:pt idx="63">
                  <c:v>9.5333333333333332</c:v>
                </c:pt>
                <c:pt idx="64">
                  <c:v>9.9874999999999989</c:v>
                </c:pt>
                <c:pt idx="65">
                  <c:v>8.4500000000000011</c:v>
                </c:pt>
                <c:pt idx="66">
                  <c:v>11.745833333333335</c:v>
                </c:pt>
                <c:pt idx="67">
                  <c:v>12.125000000000002</c:v>
                </c:pt>
                <c:pt idx="68">
                  <c:v>9.9791666666666661</c:v>
                </c:pt>
                <c:pt idx="69">
                  <c:v>4.45</c:v>
                </c:pt>
                <c:pt idx="70">
                  <c:v>4.5916666666666659</c:v>
                </c:pt>
                <c:pt idx="71">
                  <c:v>3.7791666666666663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32960"/>
        <c:axId val="185834880"/>
      </c:lineChart>
      <c:lineChart>
        <c:grouping val="standard"/>
        <c:varyColors val="0"/>
        <c:ser>
          <c:idx val="3"/>
          <c:order val="1"/>
          <c:tx>
            <c:strRef>
              <c:f>'MC01'!$C$2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[2]KL02!$A$3:$A$124</c:f>
              <c:numCache>
                <c:formatCode>General</c:formatCode>
                <c:ptCount val="122"/>
                <c:pt idx="0">
                  <c:v>40316</c:v>
                </c:pt>
                <c:pt idx="1">
                  <c:v>40318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40366</c:v>
                </c:pt>
                <c:pt idx="16">
                  <c:v>40367</c:v>
                </c:pt>
                <c:pt idx="17">
                  <c:v>40368</c:v>
                </c:pt>
                <c:pt idx="18">
                  <c:v>40369</c:v>
                </c:pt>
                <c:pt idx="19">
                  <c:v>40370</c:v>
                </c:pt>
                <c:pt idx="20">
                  <c:v>40371</c:v>
                </c:pt>
                <c:pt idx="21">
                  <c:v>40372</c:v>
                </c:pt>
                <c:pt idx="22">
                  <c:v>40372</c:v>
                </c:pt>
                <c:pt idx="23">
                  <c:v>40373</c:v>
                </c:pt>
                <c:pt idx="24">
                  <c:v>40374</c:v>
                </c:pt>
                <c:pt idx="25">
                  <c:v>40374</c:v>
                </c:pt>
                <c:pt idx="26">
                  <c:v>40375</c:v>
                </c:pt>
                <c:pt idx="27">
                  <c:v>40376</c:v>
                </c:pt>
                <c:pt idx="28">
                  <c:v>40377</c:v>
                </c:pt>
                <c:pt idx="29">
                  <c:v>40378</c:v>
                </c:pt>
                <c:pt idx="30">
                  <c:v>40379</c:v>
                </c:pt>
                <c:pt idx="31">
                  <c:v>40380</c:v>
                </c:pt>
                <c:pt idx="32">
                  <c:v>40381</c:v>
                </c:pt>
                <c:pt idx="33">
                  <c:v>40382</c:v>
                </c:pt>
                <c:pt idx="34">
                  <c:v>40383</c:v>
                </c:pt>
                <c:pt idx="35">
                  <c:v>40384</c:v>
                </c:pt>
                <c:pt idx="36">
                  <c:v>40385</c:v>
                </c:pt>
                <c:pt idx="37">
                  <c:v>40386</c:v>
                </c:pt>
                <c:pt idx="38">
                  <c:v>40387</c:v>
                </c:pt>
                <c:pt idx="39">
                  <c:v>40388</c:v>
                </c:pt>
                <c:pt idx="40">
                  <c:v>40389</c:v>
                </c:pt>
                <c:pt idx="41">
                  <c:v>40390</c:v>
                </c:pt>
                <c:pt idx="42">
                  <c:v>40391</c:v>
                </c:pt>
                <c:pt idx="43">
                  <c:v>40392</c:v>
                </c:pt>
                <c:pt idx="44">
                  <c:v>40393</c:v>
                </c:pt>
                <c:pt idx="45">
                  <c:v>40394</c:v>
                </c:pt>
                <c:pt idx="46">
                  <c:v>40395</c:v>
                </c:pt>
                <c:pt idx="47">
                  <c:v>40396</c:v>
                </c:pt>
                <c:pt idx="48">
                  <c:v>40399</c:v>
                </c:pt>
                <c:pt idx="49">
                  <c:v>40400</c:v>
                </c:pt>
                <c:pt idx="50">
                  <c:v>40400</c:v>
                </c:pt>
                <c:pt idx="51">
                  <c:v>40401</c:v>
                </c:pt>
                <c:pt idx="52">
                  <c:v>40402</c:v>
                </c:pt>
                <c:pt idx="53">
                  <c:v>40403</c:v>
                </c:pt>
                <c:pt idx="54">
                  <c:v>40404</c:v>
                </c:pt>
                <c:pt idx="55">
                  <c:v>40405</c:v>
                </c:pt>
                <c:pt idx="56">
                  <c:v>40406</c:v>
                </c:pt>
                <c:pt idx="57">
                  <c:v>40407</c:v>
                </c:pt>
                <c:pt idx="58">
                  <c:v>40408</c:v>
                </c:pt>
                <c:pt idx="59">
                  <c:v>40409</c:v>
                </c:pt>
                <c:pt idx="60">
                  <c:v>40410</c:v>
                </c:pt>
                <c:pt idx="61">
                  <c:v>40411</c:v>
                </c:pt>
                <c:pt idx="62">
                  <c:v>40412</c:v>
                </c:pt>
                <c:pt idx="63">
                  <c:v>40413</c:v>
                </c:pt>
                <c:pt idx="64">
                  <c:v>40414</c:v>
                </c:pt>
                <c:pt idx="65">
                  <c:v>40415</c:v>
                </c:pt>
                <c:pt idx="66">
                  <c:v>40416</c:v>
                </c:pt>
                <c:pt idx="67">
                  <c:v>40417</c:v>
                </c:pt>
                <c:pt idx="68">
                  <c:v>40418</c:v>
                </c:pt>
                <c:pt idx="69">
                  <c:v>40419</c:v>
                </c:pt>
                <c:pt idx="70">
                  <c:v>40420</c:v>
                </c:pt>
                <c:pt idx="71">
                  <c:v>40420</c:v>
                </c:pt>
                <c:pt idx="72">
                  <c:v>40421</c:v>
                </c:pt>
                <c:pt idx="73">
                  <c:v>40422</c:v>
                </c:pt>
                <c:pt idx="74">
                  <c:v>40422</c:v>
                </c:pt>
                <c:pt idx="75">
                  <c:v>40424</c:v>
                </c:pt>
                <c:pt idx="76">
                  <c:v>40425</c:v>
                </c:pt>
                <c:pt idx="77">
                  <c:v>40426</c:v>
                </c:pt>
                <c:pt idx="78">
                  <c:v>40427</c:v>
                </c:pt>
                <c:pt idx="79">
                  <c:v>40428</c:v>
                </c:pt>
                <c:pt idx="80">
                  <c:v>40429</c:v>
                </c:pt>
                <c:pt idx="81">
                  <c:v>40430</c:v>
                </c:pt>
                <c:pt idx="82">
                  <c:v>40431</c:v>
                </c:pt>
                <c:pt idx="83">
                  <c:v>40432</c:v>
                </c:pt>
                <c:pt idx="84">
                  <c:v>40433</c:v>
                </c:pt>
                <c:pt idx="85">
                  <c:v>40434</c:v>
                </c:pt>
                <c:pt idx="86">
                  <c:v>40435</c:v>
                </c:pt>
                <c:pt idx="87">
                  <c:v>40436</c:v>
                </c:pt>
                <c:pt idx="88">
                  <c:v>40437</c:v>
                </c:pt>
                <c:pt idx="89">
                  <c:v>40438</c:v>
                </c:pt>
                <c:pt idx="90">
                  <c:v>40439</c:v>
                </c:pt>
                <c:pt idx="91">
                  <c:v>40440</c:v>
                </c:pt>
                <c:pt idx="92">
                  <c:v>40441</c:v>
                </c:pt>
                <c:pt idx="93">
                  <c:v>40442</c:v>
                </c:pt>
                <c:pt idx="94">
                  <c:v>40443</c:v>
                </c:pt>
                <c:pt idx="95">
                  <c:v>40444</c:v>
                </c:pt>
                <c:pt idx="96">
                  <c:v>40445</c:v>
                </c:pt>
                <c:pt idx="97">
                  <c:v>40446</c:v>
                </c:pt>
                <c:pt idx="98">
                  <c:v>40447</c:v>
                </c:pt>
                <c:pt idx="99">
                  <c:v>40451</c:v>
                </c:pt>
              </c:numCache>
            </c:numRef>
          </c:cat>
          <c:val>
            <c:numRef>
              <c:f>'MC01'!$C$3:$C$74</c:f>
              <c:numCache>
                <c:formatCode>0</c:formatCode>
                <c:ptCount val="72"/>
                <c:pt idx="0">
                  <c:v>66.099999999999994</c:v>
                </c:pt>
                <c:pt idx="1">
                  <c:v>66.5</c:v>
                </c:pt>
                <c:pt idx="2">
                  <c:v>67.5</c:v>
                </c:pt>
                <c:pt idx="3">
                  <c:v>70.3</c:v>
                </c:pt>
                <c:pt idx="4">
                  <c:v>68.900000000000006</c:v>
                </c:pt>
                <c:pt idx="5">
                  <c:v>66.400000000000006</c:v>
                </c:pt>
                <c:pt idx="6">
                  <c:v>64</c:v>
                </c:pt>
                <c:pt idx="7">
                  <c:v>61</c:v>
                </c:pt>
                <c:pt idx="8">
                  <c:v>58.7</c:v>
                </c:pt>
                <c:pt idx="9">
                  <c:v>58.7</c:v>
                </c:pt>
                <c:pt idx="10">
                  <c:v>85.4</c:v>
                </c:pt>
                <c:pt idx="11">
                  <c:v>131</c:v>
                </c:pt>
                <c:pt idx="12">
                  <c:v>119</c:v>
                </c:pt>
                <c:pt idx="13">
                  <c:v>102</c:v>
                </c:pt>
                <c:pt idx="14">
                  <c:v>92.8</c:v>
                </c:pt>
                <c:pt idx="15">
                  <c:v>95.3</c:v>
                </c:pt>
                <c:pt idx="16">
                  <c:v>95.6</c:v>
                </c:pt>
                <c:pt idx="17">
                  <c:v>92.3</c:v>
                </c:pt>
                <c:pt idx="18">
                  <c:v>88.5</c:v>
                </c:pt>
                <c:pt idx="19">
                  <c:v>84.1</c:v>
                </c:pt>
                <c:pt idx="20">
                  <c:v>80.599999999999994</c:v>
                </c:pt>
                <c:pt idx="21">
                  <c:v>77.599999999999994</c:v>
                </c:pt>
                <c:pt idx="22">
                  <c:v>74.7</c:v>
                </c:pt>
                <c:pt idx="23">
                  <c:v>73</c:v>
                </c:pt>
                <c:pt idx="24">
                  <c:v>71</c:v>
                </c:pt>
                <c:pt idx="25">
                  <c:v>68.2</c:v>
                </c:pt>
                <c:pt idx="26">
                  <c:v>65.099999999999994</c:v>
                </c:pt>
                <c:pt idx="27">
                  <c:v>62.1</c:v>
                </c:pt>
                <c:pt idx="28">
                  <c:v>60.6</c:v>
                </c:pt>
                <c:pt idx="29">
                  <c:v>58.8</c:v>
                </c:pt>
                <c:pt idx="30">
                  <c:v>56.4</c:v>
                </c:pt>
                <c:pt idx="31">
                  <c:v>54.6</c:v>
                </c:pt>
                <c:pt idx="32">
                  <c:v>54</c:v>
                </c:pt>
                <c:pt idx="33">
                  <c:v>54.1</c:v>
                </c:pt>
                <c:pt idx="34">
                  <c:v>53</c:v>
                </c:pt>
                <c:pt idx="35">
                  <c:v>51.2</c:v>
                </c:pt>
                <c:pt idx="36">
                  <c:v>49.9</c:v>
                </c:pt>
                <c:pt idx="37">
                  <c:v>50.3</c:v>
                </c:pt>
                <c:pt idx="38">
                  <c:v>52.1</c:v>
                </c:pt>
                <c:pt idx="39">
                  <c:v>52.4</c:v>
                </c:pt>
                <c:pt idx="40">
                  <c:v>50.6</c:v>
                </c:pt>
                <c:pt idx="41">
                  <c:v>48.4</c:v>
                </c:pt>
                <c:pt idx="42">
                  <c:v>47</c:v>
                </c:pt>
                <c:pt idx="43">
                  <c:v>45.3</c:v>
                </c:pt>
                <c:pt idx="44">
                  <c:v>43.8</c:v>
                </c:pt>
                <c:pt idx="45">
                  <c:v>42.4</c:v>
                </c:pt>
                <c:pt idx="46">
                  <c:v>41.1</c:v>
                </c:pt>
                <c:pt idx="47">
                  <c:v>41.1</c:v>
                </c:pt>
                <c:pt idx="48">
                  <c:v>40.200000000000003</c:v>
                </c:pt>
                <c:pt idx="49">
                  <c:v>40.200000000000003</c:v>
                </c:pt>
                <c:pt idx="50">
                  <c:v>39.4</c:v>
                </c:pt>
                <c:pt idx="51">
                  <c:v>39</c:v>
                </c:pt>
                <c:pt idx="52">
                  <c:v>38.5</c:v>
                </c:pt>
                <c:pt idx="53">
                  <c:v>38.299999999999997</c:v>
                </c:pt>
                <c:pt idx="54">
                  <c:v>37.4</c:v>
                </c:pt>
                <c:pt idx="55">
                  <c:v>36.9</c:v>
                </c:pt>
                <c:pt idx="56">
                  <c:v>36.200000000000003</c:v>
                </c:pt>
                <c:pt idx="57">
                  <c:v>35.6</c:v>
                </c:pt>
                <c:pt idx="58">
                  <c:v>35.6</c:v>
                </c:pt>
                <c:pt idx="59">
                  <c:v>40.1</c:v>
                </c:pt>
                <c:pt idx="60">
                  <c:v>47.8</c:v>
                </c:pt>
                <c:pt idx="61">
                  <c:v>49</c:v>
                </c:pt>
                <c:pt idx="62">
                  <c:v>46.6</c:v>
                </c:pt>
                <c:pt idx="63">
                  <c:v>44</c:v>
                </c:pt>
                <c:pt idx="64">
                  <c:v>42.3</c:v>
                </c:pt>
                <c:pt idx="65">
                  <c:v>41.3</c:v>
                </c:pt>
                <c:pt idx="66">
                  <c:v>42</c:v>
                </c:pt>
                <c:pt idx="67">
                  <c:v>43.3</c:v>
                </c:pt>
                <c:pt idx="68">
                  <c:v>45</c:v>
                </c:pt>
                <c:pt idx="69">
                  <c:v>45.5</c:v>
                </c:pt>
                <c:pt idx="70">
                  <c:v>45</c:v>
                </c:pt>
                <c:pt idx="71">
                  <c:v>44.2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845248"/>
        <c:axId val="185846784"/>
      </c:lineChart>
      <c:dateAx>
        <c:axId val="18583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834880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8583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Air Temperature °C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832960"/>
        <c:crosses val="autoZero"/>
        <c:crossBetween val="between"/>
        <c:minorUnit val="0.2"/>
      </c:valAx>
      <c:catAx>
        <c:axId val="18584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5846784"/>
        <c:crosses val="autoZero"/>
        <c:auto val="1"/>
        <c:lblAlgn val="ctr"/>
        <c:lblOffset val="100"/>
        <c:noMultiLvlLbl val="0"/>
      </c:catAx>
      <c:valAx>
        <c:axId val="185846784"/>
        <c:scaling>
          <c:orientation val="minMax"/>
          <c:max val="5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564732142857143"/>
              <c:y val="0.369565622479008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58452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775297619047616"/>
          <c:y val="0.14276647237277157"/>
          <c:w val="0.2890625"/>
          <c:h val="0.11739146243083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Total Suspended Solids and Daily Precipitation at </a:t>
            </a:r>
            <a:r>
              <a:rPr lang="en-CA" sz="1200" b="1" i="0" u="none" strike="noStrike" baseline="0">
                <a:effectLst/>
              </a:rPr>
              <a:t>McQuesten River near the mouth at the Alaska Highway bridge (MC01) 2012</a:t>
            </a:r>
            <a:endParaRPr lang="en-CA"/>
          </a:p>
        </c:rich>
      </c:tx>
      <c:layout>
        <c:manualLayout>
          <c:xMode val="edge"/>
          <c:yMode val="edge"/>
          <c:x val="0.16071428571428573"/>
          <c:y val="3.043483200963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73809523809521E-2"/>
          <c:y val="0.13763120519026031"/>
          <c:w val="0.80989583333333337"/>
          <c:h val="0.70150026701207802"/>
        </c:manualLayout>
      </c:layout>
      <c:lineChart>
        <c:grouping val="standard"/>
        <c:varyColors val="0"/>
        <c:ser>
          <c:idx val="2"/>
          <c:order val="0"/>
          <c:tx>
            <c:strRef>
              <c:f>'MC01'!$B$2</c:f>
              <c:strCache>
                <c:ptCount val="1"/>
                <c:pt idx="0">
                  <c:v>Total Suspended Solids  (mg/L)</c:v>
                </c:pt>
              </c:strCache>
            </c:strRef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'MC01'!$A$3:$A$74</c:f>
              <c:numCache>
                <c:formatCode>[$-409]d\-mmm\-yy;@</c:formatCode>
                <c:ptCount val="72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41116</c:v>
                </c:pt>
                <c:pt idx="25">
                  <c:v>41117</c:v>
                </c:pt>
                <c:pt idx="26">
                  <c:v>41118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41122</c:v>
                </c:pt>
                <c:pt idx="31">
                  <c:v>41123</c:v>
                </c:pt>
                <c:pt idx="32">
                  <c:v>41124</c:v>
                </c:pt>
                <c:pt idx="33">
                  <c:v>41125</c:v>
                </c:pt>
                <c:pt idx="34">
                  <c:v>41126</c:v>
                </c:pt>
                <c:pt idx="35">
                  <c:v>41127</c:v>
                </c:pt>
                <c:pt idx="36">
                  <c:v>41128</c:v>
                </c:pt>
                <c:pt idx="37">
                  <c:v>41129</c:v>
                </c:pt>
                <c:pt idx="38">
                  <c:v>41130</c:v>
                </c:pt>
                <c:pt idx="39">
                  <c:v>41131</c:v>
                </c:pt>
                <c:pt idx="40">
                  <c:v>41132</c:v>
                </c:pt>
                <c:pt idx="41">
                  <c:v>41133</c:v>
                </c:pt>
                <c:pt idx="42">
                  <c:v>41134</c:v>
                </c:pt>
                <c:pt idx="43">
                  <c:v>41135</c:v>
                </c:pt>
                <c:pt idx="44">
                  <c:v>41136</c:v>
                </c:pt>
                <c:pt idx="45">
                  <c:v>41137</c:v>
                </c:pt>
                <c:pt idx="46">
                  <c:v>41138</c:v>
                </c:pt>
                <c:pt idx="47">
                  <c:v>41138</c:v>
                </c:pt>
                <c:pt idx="48">
                  <c:v>41139</c:v>
                </c:pt>
                <c:pt idx="49">
                  <c:v>41139</c:v>
                </c:pt>
                <c:pt idx="50">
                  <c:v>41140</c:v>
                </c:pt>
                <c:pt idx="51">
                  <c:v>41141</c:v>
                </c:pt>
                <c:pt idx="52">
                  <c:v>41142</c:v>
                </c:pt>
                <c:pt idx="53">
                  <c:v>41143</c:v>
                </c:pt>
                <c:pt idx="54">
                  <c:v>41144</c:v>
                </c:pt>
                <c:pt idx="55">
                  <c:v>41145</c:v>
                </c:pt>
                <c:pt idx="56">
                  <c:v>41146</c:v>
                </c:pt>
                <c:pt idx="57">
                  <c:v>41147</c:v>
                </c:pt>
                <c:pt idx="58">
                  <c:v>41148</c:v>
                </c:pt>
                <c:pt idx="59">
                  <c:v>41149</c:v>
                </c:pt>
                <c:pt idx="60">
                  <c:v>41150</c:v>
                </c:pt>
                <c:pt idx="61">
                  <c:v>41151</c:v>
                </c:pt>
                <c:pt idx="62">
                  <c:v>41152</c:v>
                </c:pt>
                <c:pt idx="63">
                  <c:v>41153</c:v>
                </c:pt>
                <c:pt idx="64">
                  <c:v>41154</c:v>
                </c:pt>
                <c:pt idx="65">
                  <c:v>41155</c:v>
                </c:pt>
                <c:pt idx="66">
                  <c:v>41156</c:v>
                </c:pt>
                <c:pt idx="67">
                  <c:v>41157</c:v>
                </c:pt>
                <c:pt idx="68">
                  <c:v>41158</c:v>
                </c:pt>
                <c:pt idx="69">
                  <c:v>41159</c:v>
                </c:pt>
                <c:pt idx="70">
                  <c:v>41160</c:v>
                </c:pt>
                <c:pt idx="71">
                  <c:v>41161</c:v>
                </c:pt>
              </c:numCache>
            </c:numRef>
          </c:cat>
          <c:val>
            <c:numRef>
              <c:f>'MC01'!$B$3:$B$74</c:f>
              <c:numCache>
                <c:formatCode>0.0</c:formatCode>
                <c:ptCount val="72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7</c:v>
                </c:pt>
                <c:pt idx="4">
                  <c:v>10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7</c:v>
                </c:pt>
                <c:pt idx="9">
                  <c:v>7</c:v>
                </c:pt>
                <c:pt idx="10">
                  <c:v>26</c:v>
                </c:pt>
                <c:pt idx="11">
                  <c:v>76</c:v>
                </c:pt>
                <c:pt idx="12">
                  <c:v>27</c:v>
                </c:pt>
                <c:pt idx="13">
                  <c:v>17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8.3333333333331563</c:v>
                </c:pt>
                <c:pt idx="25">
                  <c:v>5.9999999999993392</c:v>
                </c:pt>
                <c:pt idx="26">
                  <c:v>6.0000000000002274</c:v>
                </c:pt>
                <c:pt idx="27">
                  <c:v>4.0000000000004476</c:v>
                </c:pt>
                <c:pt idx="28">
                  <c:v>4.6666666666668926</c:v>
                </c:pt>
                <c:pt idx="29">
                  <c:v>5.6000000000002714</c:v>
                </c:pt>
                <c:pt idx="30">
                  <c:v>5.6000000000002714</c:v>
                </c:pt>
                <c:pt idx="31">
                  <c:v>5.333333333332746</c:v>
                </c:pt>
                <c:pt idx="32">
                  <c:v>4.3333333333328561</c:v>
                </c:pt>
                <c:pt idx="33">
                  <c:v>6.000000000000079</c:v>
                </c:pt>
                <c:pt idx="34">
                  <c:v>5.2000000000003155</c:v>
                </c:pt>
                <c:pt idx="35">
                  <c:v>4.8000000000003595</c:v>
                </c:pt>
                <c:pt idx="36">
                  <c:v>4.7999999999994714</c:v>
                </c:pt>
                <c:pt idx="37">
                  <c:v>6.4000000000001833</c:v>
                </c:pt>
                <c:pt idx="38">
                  <c:v>18.000000000000682</c:v>
                </c:pt>
                <c:pt idx="39">
                  <c:v>5.5999999999993832</c:v>
                </c:pt>
                <c:pt idx="40">
                  <c:v>4.3333333333328561</c:v>
                </c:pt>
                <c:pt idx="41">
                  <c:v>3.1999999999996476</c:v>
                </c:pt>
                <c:pt idx="42">
                  <c:v>4.7999999999994714</c:v>
                </c:pt>
                <c:pt idx="43">
                  <c:v>4.0000000000002993</c:v>
                </c:pt>
                <c:pt idx="44">
                  <c:v>3.6666666666670027</c:v>
                </c:pt>
                <c:pt idx="45">
                  <c:v>3.3333333333329662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7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3</c:v>
                </c:pt>
                <c:pt idx="56">
                  <c:v>1</c:v>
                </c:pt>
                <c:pt idx="57">
                  <c:v>2</c:v>
                </c:pt>
                <c:pt idx="58">
                  <c:v>1</c:v>
                </c:pt>
                <c:pt idx="59">
                  <c:v>3</c:v>
                </c:pt>
                <c:pt idx="60">
                  <c:v>4</c:v>
                </c:pt>
                <c:pt idx="61">
                  <c:v>6</c:v>
                </c:pt>
                <c:pt idx="62">
                  <c:v>3</c:v>
                </c:pt>
                <c:pt idx="63">
                  <c:v>6</c:v>
                </c:pt>
                <c:pt idx="64">
                  <c:v>2</c:v>
                </c:pt>
                <c:pt idx="65">
                  <c:v>4</c:v>
                </c:pt>
                <c:pt idx="66">
                  <c:v>3</c:v>
                </c:pt>
                <c:pt idx="67">
                  <c:v>4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52160"/>
        <c:axId val="188254080"/>
      </c:lineChart>
      <c:lineChart>
        <c:grouping val="standard"/>
        <c:varyColors val="0"/>
        <c:ser>
          <c:idx val="3"/>
          <c:order val="1"/>
          <c:tx>
            <c:strRef>
              <c:f>'MC01'!$E$2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9900"/>
              </a:solidFill>
              <a:prstDash val="solid"/>
            </a:ln>
          </c:spPr>
          <c:marker>
            <c:symbol val="none"/>
          </c:marker>
          <c:cat>
            <c:numRef>
              <c:f>'MC01'!$A$3:$A$74</c:f>
              <c:numCache>
                <c:formatCode>[$-409]d\-mmm\-yy;@</c:formatCode>
                <c:ptCount val="72"/>
                <c:pt idx="0">
                  <c:v>41091</c:v>
                </c:pt>
                <c:pt idx="1">
                  <c:v>41092</c:v>
                </c:pt>
                <c:pt idx="2">
                  <c:v>41093</c:v>
                </c:pt>
                <c:pt idx="3">
                  <c:v>41094</c:v>
                </c:pt>
                <c:pt idx="4">
                  <c:v>41095</c:v>
                </c:pt>
                <c:pt idx="5">
                  <c:v>41096</c:v>
                </c:pt>
                <c:pt idx="6">
                  <c:v>41097</c:v>
                </c:pt>
                <c:pt idx="7">
                  <c:v>41098</c:v>
                </c:pt>
                <c:pt idx="8">
                  <c:v>41099</c:v>
                </c:pt>
                <c:pt idx="9">
                  <c:v>41100</c:v>
                </c:pt>
                <c:pt idx="10">
                  <c:v>41101</c:v>
                </c:pt>
                <c:pt idx="11">
                  <c:v>41102</c:v>
                </c:pt>
                <c:pt idx="12">
                  <c:v>41103</c:v>
                </c:pt>
                <c:pt idx="13">
                  <c:v>41104</c:v>
                </c:pt>
                <c:pt idx="14">
                  <c:v>41105</c:v>
                </c:pt>
                <c:pt idx="15">
                  <c:v>41106</c:v>
                </c:pt>
                <c:pt idx="16">
                  <c:v>41107</c:v>
                </c:pt>
                <c:pt idx="17">
                  <c:v>41108</c:v>
                </c:pt>
                <c:pt idx="18">
                  <c:v>41109</c:v>
                </c:pt>
                <c:pt idx="19">
                  <c:v>41110</c:v>
                </c:pt>
                <c:pt idx="20">
                  <c:v>41111</c:v>
                </c:pt>
                <c:pt idx="21">
                  <c:v>41112</c:v>
                </c:pt>
                <c:pt idx="22">
                  <c:v>41113</c:v>
                </c:pt>
                <c:pt idx="23">
                  <c:v>41114</c:v>
                </c:pt>
                <c:pt idx="24">
                  <c:v>41116</c:v>
                </c:pt>
                <c:pt idx="25">
                  <c:v>41117</c:v>
                </c:pt>
                <c:pt idx="26">
                  <c:v>41118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41122</c:v>
                </c:pt>
                <c:pt idx="31">
                  <c:v>41123</c:v>
                </c:pt>
                <c:pt idx="32">
                  <c:v>41124</c:v>
                </c:pt>
                <c:pt idx="33">
                  <c:v>41125</c:v>
                </c:pt>
                <c:pt idx="34">
                  <c:v>41126</c:v>
                </c:pt>
                <c:pt idx="35">
                  <c:v>41127</c:v>
                </c:pt>
                <c:pt idx="36">
                  <c:v>41128</c:v>
                </c:pt>
                <c:pt idx="37">
                  <c:v>41129</c:v>
                </c:pt>
                <c:pt idx="38">
                  <c:v>41130</c:v>
                </c:pt>
                <c:pt idx="39">
                  <c:v>41131</c:v>
                </c:pt>
                <c:pt idx="40">
                  <c:v>41132</c:v>
                </c:pt>
                <c:pt idx="41">
                  <c:v>41133</c:v>
                </c:pt>
                <c:pt idx="42">
                  <c:v>41134</c:v>
                </c:pt>
                <c:pt idx="43">
                  <c:v>41135</c:v>
                </c:pt>
                <c:pt idx="44">
                  <c:v>41136</c:v>
                </c:pt>
                <c:pt idx="45">
                  <c:v>41137</c:v>
                </c:pt>
                <c:pt idx="46">
                  <c:v>41138</c:v>
                </c:pt>
                <c:pt idx="47">
                  <c:v>41138</c:v>
                </c:pt>
                <c:pt idx="48">
                  <c:v>41139</c:v>
                </c:pt>
                <c:pt idx="49">
                  <c:v>41139</c:v>
                </c:pt>
                <c:pt idx="50">
                  <c:v>41140</c:v>
                </c:pt>
                <c:pt idx="51">
                  <c:v>41141</c:v>
                </c:pt>
                <c:pt idx="52">
                  <c:v>41142</c:v>
                </c:pt>
                <c:pt idx="53">
                  <c:v>41143</c:v>
                </c:pt>
                <c:pt idx="54">
                  <c:v>41144</c:v>
                </c:pt>
                <c:pt idx="55">
                  <c:v>41145</c:v>
                </c:pt>
                <c:pt idx="56">
                  <c:v>41146</c:v>
                </c:pt>
                <c:pt idx="57">
                  <c:v>41147</c:v>
                </c:pt>
                <c:pt idx="58">
                  <c:v>41148</c:v>
                </c:pt>
                <c:pt idx="59">
                  <c:v>41149</c:v>
                </c:pt>
                <c:pt idx="60">
                  <c:v>41150</c:v>
                </c:pt>
                <c:pt idx="61">
                  <c:v>41151</c:v>
                </c:pt>
                <c:pt idx="62">
                  <c:v>41152</c:v>
                </c:pt>
                <c:pt idx="63">
                  <c:v>41153</c:v>
                </c:pt>
                <c:pt idx="64">
                  <c:v>41154</c:v>
                </c:pt>
                <c:pt idx="65">
                  <c:v>41155</c:v>
                </c:pt>
                <c:pt idx="66">
                  <c:v>41156</c:v>
                </c:pt>
                <c:pt idx="67">
                  <c:v>41157</c:v>
                </c:pt>
                <c:pt idx="68">
                  <c:v>41158</c:v>
                </c:pt>
                <c:pt idx="69">
                  <c:v>41159</c:v>
                </c:pt>
                <c:pt idx="70">
                  <c:v>41160</c:v>
                </c:pt>
                <c:pt idx="71">
                  <c:v>41161</c:v>
                </c:pt>
              </c:numCache>
            </c:numRef>
          </c:cat>
          <c:val>
            <c:numRef>
              <c:f>'MC01'!$E$3:$E$74</c:f>
              <c:numCache>
                <c:formatCode>0.0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1.7</c:v>
                </c:pt>
                <c:pt idx="32">
                  <c:v>9.1999999999999993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11.3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0.7</c:v>
                </c:pt>
                <c:pt idx="47">
                  <c:v>0.7</c:v>
                </c:pt>
                <c:pt idx="48">
                  <c:v>0.7</c:v>
                </c:pt>
                <c:pt idx="49">
                  <c:v>0.7</c:v>
                </c:pt>
                <c:pt idx="50">
                  <c:v>0.5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0.2</c:v>
                </c:pt>
                <c:pt idx="57">
                  <c:v>0</c:v>
                </c:pt>
                <c:pt idx="58">
                  <c:v>12.999999999999996</c:v>
                </c:pt>
                <c:pt idx="59">
                  <c:v>13.499999999999996</c:v>
                </c:pt>
                <c:pt idx="60">
                  <c:v>0.2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0.7</c:v>
                </c:pt>
                <c:pt idx="65">
                  <c:v>0</c:v>
                </c:pt>
                <c:pt idx="66">
                  <c:v>3.8</c:v>
                </c:pt>
                <c:pt idx="67">
                  <c:v>0.2</c:v>
                </c:pt>
                <c:pt idx="68">
                  <c:v>0.2</c:v>
                </c:pt>
                <c:pt idx="69">
                  <c:v>0</c:v>
                </c:pt>
                <c:pt idx="70">
                  <c:v>0</c:v>
                </c:pt>
                <c:pt idx="71">
                  <c:v>4.8999999999999995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56256"/>
        <c:axId val="188257792"/>
      </c:lineChart>
      <c:dateAx>
        <c:axId val="18825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254080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88254080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Total Suspended Solids (mg/L)</a:t>
                </a:r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252160"/>
        <c:crosses val="autoZero"/>
        <c:crossBetween val="between"/>
      </c:valAx>
      <c:dateAx>
        <c:axId val="188256256"/>
        <c:scaling>
          <c:orientation val="minMax"/>
        </c:scaling>
        <c:delete val="1"/>
        <c:axPos val="b"/>
        <c:numFmt formatCode="[$-409]d\-mmm\-yy;@" sourceLinked="1"/>
        <c:majorTickMark val="out"/>
        <c:minorTickMark val="none"/>
        <c:tickLblPos val="nextTo"/>
        <c:crossAx val="188257792"/>
        <c:crosses val="autoZero"/>
        <c:auto val="1"/>
        <c:lblOffset val="100"/>
        <c:baseTimeUnit val="days"/>
      </c:dateAx>
      <c:valAx>
        <c:axId val="188257792"/>
        <c:scaling>
          <c:orientation val="minMax"/>
          <c:max val="15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Precipitation (mm)</a:t>
                </a:r>
              </a:p>
            </c:rich>
          </c:tx>
          <c:layout>
            <c:manualLayout>
              <c:xMode val="edge"/>
              <c:yMode val="edge"/>
              <c:x val="0.9564732142857143"/>
              <c:y val="0.369565622479008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2562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293154761904762"/>
          <c:y val="0.15142448103078024"/>
          <c:w val="0.28906250000000006"/>
          <c:h val="0.11739146243083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Precipitation and Air Temperature at McQuesten River downstream of Haggart Creek mouth (MC04) 2012</a:t>
            </a:r>
          </a:p>
        </c:rich>
      </c:tx>
      <c:layout>
        <c:manualLayout>
          <c:xMode val="edge"/>
          <c:yMode val="edge"/>
          <c:x val="0.16071428571428573"/>
          <c:y val="3.043483200963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92857142857137E-2"/>
          <c:y val="0.12608709036078716"/>
          <c:w val="0.8247767857142857"/>
          <c:h val="0.71304423514376181"/>
        </c:manualLayout>
      </c:layout>
      <c:lineChart>
        <c:grouping val="standard"/>
        <c:varyColors val="0"/>
        <c:ser>
          <c:idx val="2"/>
          <c:order val="0"/>
          <c:tx>
            <c:strRef>
              <c:f>'MC04'!$E$2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'MC04'!$A$3:$A$74</c:f>
              <c:numCache>
                <c:formatCode>[$-409]d\-mmm\-yy;@</c:formatCode>
                <c:ptCount val="72"/>
                <c:pt idx="0">
                  <c:v>41087</c:v>
                </c:pt>
                <c:pt idx="1">
                  <c:v>41088</c:v>
                </c:pt>
                <c:pt idx="2">
                  <c:v>41089</c:v>
                </c:pt>
                <c:pt idx="3">
                  <c:v>41090</c:v>
                </c:pt>
                <c:pt idx="4">
                  <c:v>41091</c:v>
                </c:pt>
                <c:pt idx="5">
                  <c:v>41092</c:v>
                </c:pt>
                <c:pt idx="6">
                  <c:v>41093</c:v>
                </c:pt>
                <c:pt idx="7">
                  <c:v>41094</c:v>
                </c:pt>
                <c:pt idx="8">
                  <c:v>41095</c:v>
                </c:pt>
                <c:pt idx="9">
                  <c:v>41096</c:v>
                </c:pt>
                <c:pt idx="10">
                  <c:v>41097</c:v>
                </c:pt>
                <c:pt idx="11">
                  <c:v>41098</c:v>
                </c:pt>
                <c:pt idx="12">
                  <c:v>41099</c:v>
                </c:pt>
                <c:pt idx="13">
                  <c:v>41100</c:v>
                </c:pt>
                <c:pt idx="14">
                  <c:v>41101</c:v>
                </c:pt>
                <c:pt idx="15">
                  <c:v>41102</c:v>
                </c:pt>
                <c:pt idx="16">
                  <c:v>41103</c:v>
                </c:pt>
                <c:pt idx="17">
                  <c:v>41104</c:v>
                </c:pt>
                <c:pt idx="18">
                  <c:v>41105</c:v>
                </c:pt>
                <c:pt idx="19">
                  <c:v>41106</c:v>
                </c:pt>
                <c:pt idx="20">
                  <c:v>41107</c:v>
                </c:pt>
                <c:pt idx="21">
                  <c:v>41108</c:v>
                </c:pt>
                <c:pt idx="22">
                  <c:v>41109</c:v>
                </c:pt>
                <c:pt idx="23">
                  <c:v>41110</c:v>
                </c:pt>
                <c:pt idx="24">
                  <c:v>41117</c:v>
                </c:pt>
                <c:pt idx="25">
                  <c:v>41118</c:v>
                </c:pt>
                <c:pt idx="26">
                  <c:v>41119</c:v>
                </c:pt>
                <c:pt idx="27">
                  <c:v>41120</c:v>
                </c:pt>
                <c:pt idx="28">
                  <c:v>41121</c:v>
                </c:pt>
                <c:pt idx="29">
                  <c:v>41122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41126</c:v>
                </c:pt>
                <c:pt idx="34">
                  <c:v>41127</c:v>
                </c:pt>
                <c:pt idx="35">
                  <c:v>41128</c:v>
                </c:pt>
                <c:pt idx="36">
                  <c:v>41129</c:v>
                </c:pt>
                <c:pt idx="37">
                  <c:v>41130</c:v>
                </c:pt>
                <c:pt idx="38">
                  <c:v>41131</c:v>
                </c:pt>
                <c:pt idx="39">
                  <c:v>41132</c:v>
                </c:pt>
                <c:pt idx="40">
                  <c:v>41133</c:v>
                </c:pt>
                <c:pt idx="41">
                  <c:v>41134</c:v>
                </c:pt>
                <c:pt idx="42">
                  <c:v>41135</c:v>
                </c:pt>
                <c:pt idx="43">
                  <c:v>41136</c:v>
                </c:pt>
                <c:pt idx="44">
                  <c:v>41137</c:v>
                </c:pt>
                <c:pt idx="45">
                  <c:v>41138</c:v>
                </c:pt>
                <c:pt idx="46">
                  <c:v>41139</c:v>
                </c:pt>
                <c:pt idx="47">
                  <c:v>41139</c:v>
                </c:pt>
                <c:pt idx="48">
                  <c:v>41140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</c:numCache>
            </c:numRef>
          </c:cat>
          <c:val>
            <c:numRef>
              <c:f>'MC04'!$E$3:$E$74</c:f>
              <c:numCache>
                <c:formatCode>0.0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1.4</c:v>
                </c:pt>
                <c:pt idx="3">
                  <c:v>2.1</c:v>
                </c:pt>
                <c:pt idx="4">
                  <c:v>0.89999999999999991</c:v>
                </c:pt>
                <c:pt idx="5">
                  <c:v>10.399999999999999</c:v>
                </c:pt>
                <c:pt idx="6">
                  <c:v>0.2</c:v>
                </c:pt>
                <c:pt idx="7">
                  <c:v>1.2</c:v>
                </c:pt>
                <c:pt idx="8">
                  <c:v>0.7</c:v>
                </c:pt>
                <c:pt idx="9">
                  <c:v>0.2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16.399999999999999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  <c:pt idx="18">
                  <c:v>0.5</c:v>
                </c:pt>
                <c:pt idx="19">
                  <c:v>7.5000000000000009</c:v>
                </c:pt>
                <c:pt idx="20">
                  <c:v>0.4</c:v>
                </c:pt>
                <c:pt idx="21">
                  <c:v>0</c:v>
                </c:pt>
                <c:pt idx="22">
                  <c:v>0</c:v>
                </c:pt>
                <c:pt idx="23">
                  <c:v>2.2000000000000002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1.2</c:v>
                </c:pt>
                <c:pt idx="31">
                  <c:v>1.2</c:v>
                </c:pt>
                <c:pt idx="32">
                  <c:v>0</c:v>
                </c:pt>
                <c:pt idx="33">
                  <c:v>0.4</c:v>
                </c:pt>
                <c:pt idx="34">
                  <c:v>0</c:v>
                </c:pt>
                <c:pt idx="35">
                  <c:v>0.7</c:v>
                </c:pt>
                <c:pt idx="36">
                  <c:v>4.4000000000000004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1.1000000000000001</c:v>
                </c:pt>
                <c:pt idx="56">
                  <c:v>0</c:v>
                </c:pt>
                <c:pt idx="57">
                  <c:v>10.6</c:v>
                </c:pt>
                <c:pt idx="58">
                  <c:v>7.3000000000000007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2.8</c:v>
                </c:pt>
                <c:pt idx="64">
                  <c:v>0</c:v>
                </c:pt>
                <c:pt idx="65">
                  <c:v>4.5</c:v>
                </c:pt>
                <c:pt idx="66">
                  <c:v>1.2</c:v>
                </c:pt>
                <c:pt idx="67">
                  <c:v>0.89999999999999991</c:v>
                </c:pt>
                <c:pt idx="68">
                  <c:v>0</c:v>
                </c:pt>
                <c:pt idx="69">
                  <c:v>0</c:v>
                </c:pt>
                <c:pt idx="70">
                  <c:v>2.1</c:v>
                </c:pt>
                <c:pt idx="71">
                  <c:v>2.0999999999999996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22176"/>
        <c:axId val="188324096"/>
      </c:lineChart>
      <c:lineChart>
        <c:grouping val="standard"/>
        <c:varyColors val="0"/>
        <c:ser>
          <c:idx val="3"/>
          <c:order val="1"/>
          <c:tx>
            <c:strRef>
              <c:f>'MC04'!$F$2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[2]KL02!$A$3:$A$124</c:f>
              <c:numCache>
                <c:formatCode>General</c:formatCode>
                <c:ptCount val="122"/>
                <c:pt idx="0">
                  <c:v>40316</c:v>
                </c:pt>
                <c:pt idx="1">
                  <c:v>40318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40366</c:v>
                </c:pt>
                <c:pt idx="16">
                  <c:v>40367</c:v>
                </c:pt>
                <c:pt idx="17">
                  <c:v>40368</c:v>
                </c:pt>
                <c:pt idx="18">
                  <c:v>40369</c:v>
                </c:pt>
                <c:pt idx="19">
                  <c:v>40370</c:v>
                </c:pt>
                <c:pt idx="20">
                  <c:v>40371</c:v>
                </c:pt>
                <c:pt idx="21">
                  <c:v>40372</c:v>
                </c:pt>
                <c:pt idx="22">
                  <c:v>40372</c:v>
                </c:pt>
                <c:pt idx="23">
                  <c:v>40373</c:v>
                </c:pt>
                <c:pt idx="24">
                  <c:v>40374</c:v>
                </c:pt>
                <c:pt idx="25">
                  <c:v>40374</c:v>
                </c:pt>
                <c:pt idx="26">
                  <c:v>40375</c:v>
                </c:pt>
                <c:pt idx="27">
                  <c:v>40376</c:v>
                </c:pt>
                <c:pt idx="28">
                  <c:v>40377</c:v>
                </c:pt>
                <c:pt idx="29">
                  <c:v>40378</c:v>
                </c:pt>
                <c:pt idx="30">
                  <c:v>40379</c:v>
                </c:pt>
                <c:pt idx="31">
                  <c:v>40380</c:v>
                </c:pt>
                <c:pt idx="32">
                  <c:v>40381</c:v>
                </c:pt>
                <c:pt idx="33">
                  <c:v>40382</c:v>
                </c:pt>
                <c:pt idx="34">
                  <c:v>40383</c:v>
                </c:pt>
                <c:pt idx="35">
                  <c:v>40384</c:v>
                </c:pt>
                <c:pt idx="36">
                  <c:v>40385</c:v>
                </c:pt>
                <c:pt idx="37">
                  <c:v>40386</c:v>
                </c:pt>
                <c:pt idx="38">
                  <c:v>40387</c:v>
                </c:pt>
                <c:pt idx="39">
                  <c:v>40388</c:v>
                </c:pt>
                <c:pt idx="40">
                  <c:v>40389</c:v>
                </c:pt>
                <c:pt idx="41">
                  <c:v>40390</c:v>
                </c:pt>
                <c:pt idx="42">
                  <c:v>40391</c:v>
                </c:pt>
                <c:pt idx="43">
                  <c:v>40392</c:v>
                </c:pt>
                <c:pt idx="44">
                  <c:v>40393</c:v>
                </c:pt>
                <c:pt idx="45">
                  <c:v>40394</c:v>
                </c:pt>
                <c:pt idx="46">
                  <c:v>40395</c:v>
                </c:pt>
                <c:pt idx="47">
                  <c:v>40396</c:v>
                </c:pt>
                <c:pt idx="48">
                  <c:v>40399</c:v>
                </c:pt>
                <c:pt idx="49">
                  <c:v>40400</c:v>
                </c:pt>
                <c:pt idx="50">
                  <c:v>40400</c:v>
                </c:pt>
                <c:pt idx="51">
                  <c:v>40401</c:v>
                </c:pt>
                <c:pt idx="52">
                  <c:v>40402</c:v>
                </c:pt>
                <c:pt idx="53">
                  <c:v>40403</c:v>
                </c:pt>
                <c:pt idx="54">
                  <c:v>40404</c:v>
                </c:pt>
                <c:pt idx="55">
                  <c:v>40405</c:v>
                </c:pt>
                <c:pt idx="56">
                  <c:v>40406</c:v>
                </c:pt>
                <c:pt idx="57">
                  <c:v>40407</c:v>
                </c:pt>
                <c:pt idx="58">
                  <c:v>40408</c:v>
                </c:pt>
                <c:pt idx="59">
                  <c:v>40409</c:v>
                </c:pt>
                <c:pt idx="60">
                  <c:v>40410</c:v>
                </c:pt>
                <c:pt idx="61">
                  <c:v>40411</c:v>
                </c:pt>
                <c:pt idx="62">
                  <c:v>40412</c:v>
                </c:pt>
                <c:pt idx="63">
                  <c:v>40413</c:v>
                </c:pt>
                <c:pt idx="64">
                  <c:v>40414</c:v>
                </c:pt>
                <c:pt idx="65">
                  <c:v>40415</c:v>
                </c:pt>
                <c:pt idx="66">
                  <c:v>40416</c:v>
                </c:pt>
                <c:pt idx="67">
                  <c:v>40417</c:v>
                </c:pt>
                <c:pt idx="68">
                  <c:v>40418</c:v>
                </c:pt>
                <c:pt idx="69">
                  <c:v>40419</c:v>
                </c:pt>
                <c:pt idx="70">
                  <c:v>40420</c:v>
                </c:pt>
                <c:pt idx="71">
                  <c:v>40420</c:v>
                </c:pt>
                <c:pt idx="72">
                  <c:v>40421</c:v>
                </c:pt>
                <c:pt idx="73">
                  <c:v>40422</c:v>
                </c:pt>
                <c:pt idx="74">
                  <c:v>40422</c:v>
                </c:pt>
                <c:pt idx="75">
                  <c:v>40424</c:v>
                </c:pt>
                <c:pt idx="76">
                  <c:v>40425</c:v>
                </c:pt>
                <c:pt idx="77">
                  <c:v>40426</c:v>
                </c:pt>
                <c:pt idx="78">
                  <c:v>40427</c:v>
                </c:pt>
                <c:pt idx="79">
                  <c:v>40428</c:v>
                </c:pt>
                <c:pt idx="80">
                  <c:v>40429</c:v>
                </c:pt>
                <c:pt idx="81">
                  <c:v>40430</c:v>
                </c:pt>
                <c:pt idx="82">
                  <c:v>40431</c:v>
                </c:pt>
                <c:pt idx="83">
                  <c:v>40432</c:v>
                </c:pt>
                <c:pt idx="84">
                  <c:v>40433</c:v>
                </c:pt>
                <c:pt idx="85">
                  <c:v>40434</c:v>
                </c:pt>
                <c:pt idx="86">
                  <c:v>40435</c:v>
                </c:pt>
                <c:pt idx="87">
                  <c:v>40436</c:v>
                </c:pt>
                <c:pt idx="88">
                  <c:v>40437</c:v>
                </c:pt>
                <c:pt idx="89">
                  <c:v>40438</c:v>
                </c:pt>
                <c:pt idx="90">
                  <c:v>40439</c:v>
                </c:pt>
                <c:pt idx="91">
                  <c:v>40440</c:v>
                </c:pt>
                <c:pt idx="92">
                  <c:v>40441</c:v>
                </c:pt>
                <c:pt idx="93">
                  <c:v>40442</c:v>
                </c:pt>
                <c:pt idx="94">
                  <c:v>40443</c:v>
                </c:pt>
                <c:pt idx="95">
                  <c:v>40444</c:v>
                </c:pt>
                <c:pt idx="96">
                  <c:v>40445</c:v>
                </c:pt>
                <c:pt idx="97">
                  <c:v>40446</c:v>
                </c:pt>
                <c:pt idx="98">
                  <c:v>40447</c:v>
                </c:pt>
                <c:pt idx="99">
                  <c:v>40451</c:v>
                </c:pt>
              </c:numCache>
            </c:numRef>
          </c:cat>
          <c:val>
            <c:numRef>
              <c:f>'MC04'!$F$3:$F$74</c:f>
              <c:numCache>
                <c:formatCode>0.0</c:formatCode>
                <c:ptCount val="72"/>
                <c:pt idx="0">
                  <c:v>12.5</c:v>
                </c:pt>
                <c:pt idx="1">
                  <c:v>15.3</c:v>
                </c:pt>
                <c:pt idx="2">
                  <c:v>13.8</c:v>
                </c:pt>
                <c:pt idx="3">
                  <c:v>11.3</c:v>
                </c:pt>
                <c:pt idx="4">
                  <c:v>14.637499999999998</c:v>
                </c:pt>
                <c:pt idx="5">
                  <c:v>12.4625</c:v>
                </c:pt>
                <c:pt idx="6">
                  <c:v>12.33333333333333</c:v>
                </c:pt>
                <c:pt idx="7">
                  <c:v>10.783333333333331</c:v>
                </c:pt>
                <c:pt idx="8">
                  <c:v>13.945833333333333</c:v>
                </c:pt>
                <c:pt idx="9">
                  <c:v>16.645833333333336</c:v>
                </c:pt>
                <c:pt idx="10">
                  <c:v>15.424999999999999</c:v>
                </c:pt>
                <c:pt idx="11">
                  <c:v>14.174999999999999</c:v>
                </c:pt>
                <c:pt idx="12">
                  <c:v>15.020833333333334</c:v>
                </c:pt>
                <c:pt idx="13">
                  <c:v>10.641666666666667</c:v>
                </c:pt>
                <c:pt idx="14">
                  <c:v>9.7416666666666671</c:v>
                </c:pt>
                <c:pt idx="15">
                  <c:v>13.570833333333333</c:v>
                </c:pt>
                <c:pt idx="16">
                  <c:v>14.420833333333336</c:v>
                </c:pt>
                <c:pt idx="17">
                  <c:v>16.383333333333336</c:v>
                </c:pt>
                <c:pt idx="18">
                  <c:v>15.308333333333332</c:v>
                </c:pt>
                <c:pt idx="19">
                  <c:v>13.991666666666669</c:v>
                </c:pt>
                <c:pt idx="20">
                  <c:v>13.416666666666664</c:v>
                </c:pt>
                <c:pt idx="21">
                  <c:v>14.183333333333337</c:v>
                </c:pt>
                <c:pt idx="22">
                  <c:v>12.825000000000001</c:v>
                </c:pt>
                <c:pt idx="23">
                  <c:v>13.954166666666666</c:v>
                </c:pt>
                <c:pt idx="24">
                  <c:v>19.908333333333335</c:v>
                </c:pt>
                <c:pt idx="25">
                  <c:v>18.5</c:v>
                </c:pt>
                <c:pt idx="26">
                  <c:v>16.787500000000001</c:v>
                </c:pt>
                <c:pt idx="27">
                  <c:v>15.8125</c:v>
                </c:pt>
                <c:pt idx="28">
                  <c:v>14.520833333333334</c:v>
                </c:pt>
                <c:pt idx="29">
                  <c:v>14.320833333333333</c:v>
                </c:pt>
                <c:pt idx="30">
                  <c:v>14.070833333333331</c:v>
                </c:pt>
                <c:pt idx="31">
                  <c:v>12.195833333333333</c:v>
                </c:pt>
                <c:pt idx="32">
                  <c:v>11.5</c:v>
                </c:pt>
                <c:pt idx="33">
                  <c:v>10.754166666666665</c:v>
                </c:pt>
                <c:pt idx="34">
                  <c:v>13.937500000000002</c:v>
                </c:pt>
                <c:pt idx="35">
                  <c:v>17.583333333333332</c:v>
                </c:pt>
                <c:pt idx="36">
                  <c:v>15.270833333333336</c:v>
                </c:pt>
                <c:pt idx="37">
                  <c:v>14.404166666666667</c:v>
                </c:pt>
                <c:pt idx="38">
                  <c:v>15.5375</c:v>
                </c:pt>
                <c:pt idx="39">
                  <c:v>14.1</c:v>
                </c:pt>
                <c:pt idx="40">
                  <c:v>12.454166666666667</c:v>
                </c:pt>
                <c:pt idx="41">
                  <c:v>15.4</c:v>
                </c:pt>
                <c:pt idx="42">
                  <c:v>13.654166666666669</c:v>
                </c:pt>
                <c:pt idx="43">
                  <c:v>15.183333333333332</c:v>
                </c:pt>
                <c:pt idx="44">
                  <c:v>15.654166666666663</c:v>
                </c:pt>
                <c:pt idx="45">
                  <c:v>13.908333333333333</c:v>
                </c:pt>
                <c:pt idx="46">
                  <c:v>11.445833333333333</c:v>
                </c:pt>
                <c:pt idx="47">
                  <c:v>11.4</c:v>
                </c:pt>
                <c:pt idx="48">
                  <c:v>11.083333333333334</c:v>
                </c:pt>
                <c:pt idx="49">
                  <c:v>11.1</c:v>
                </c:pt>
                <c:pt idx="50">
                  <c:v>12.041666666666664</c:v>
                </c:pt>
                <c:pt idx="51">
                  <c:v>14.129166666666665</c:v>
                </c:pt>
                <c:pt idx="52">
                  <c:v>13.825000000000001</c:v>
                </c:pt>
                <c:pt idx="53">
                  <c:v>9.6833333333333336</c:v>
                </c:pt>
                <c:pt idx="54">
                  <c:v>14.608333333333333</c:v>
                </c:pt>
                <c:pt idx="55">
                  <c:v>12.758333333333335</c:v>
                </c:pt>
                <c:pt idx="56">
                  <c:v>9.7666666666666675</c:v>
                </c:pt>
                <c:pt idx="57">
                  <c:v>8.65</c:v>
                </c:pt>
                <c:pt idx="58">
                  <c:v>7.5166666666666657</c:v>
                </c:pt>
                <c:pt idx="59">
                  <c:v>6.791666666666667</c:v>
                </c:pt>
                <c:pt idx="60">
                  <c:v>8.9583333333333339</c:v>
                </c:pt>
                <c:pt idx="61">
                  <c:v>8.8250000000000011</c:v>
                </c:pt>
                <c:pt idx="62">
                  <c:v>8.7416666666666671</c:v>
                </c:pt>
                <c:pt idx="63">
                  <c:v>9.2291666666666661</c:v>
                </c:pt>
                <c:pt idx="64">
                  <c:v>7.375</c:v>
                </c:pt>
                <c:pt idx="65">
                  <c:v>10.899999999999999</c:v>
                </c:pt>
                <c:pt idx="66">
                  <c:v>8.8166666666666682</c:v>
                </c:pt>
                <c:pt idx="67">
                  <c:v>8.4375</c:v>
                </c:pt>
                <c:pt idx="68">
                  <c:v>3.2666666666666662</c:v>
                </c:pt>
                <c:pt idx="69">
                  <c:v>5.3</c:v>
                </c:pt>
                <c:pt idx="70">
                  <c:v>3.1999999999999988</c:v>
                </c:pt>
                <c:pt idx="71">
                  <c:v>0.71250000000000002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42656"/>
        <c:axId val="188344192"/>
      </c:lineChart>
      <c:dateAx>
        <c:axId val="18832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24096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8832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Precipitation (mm)</a:t>
                </a:r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22176"/>
        <c:crosses val="autoZero"/>
        <c:crossBetween val="between"/>
        <c:minorUnit val="0.2"/>
      </c:valAx>
      <c:catAx>
        <c:axId val="188342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344192"/>
        <c:crosses val="autoZero"/>
        <c:auto val="1"/>
        <c:lblAlgn val="ctr"/>
        <c:lblOffset val="100"/>
        <c:noMultiLvlLbl val="0"/>
      </c:catAx>
      <c:valAx>
        <c:axId val="188344192"/>
        <c:scaling>
          <c:orientation val="minMax"/>
          <c:max val="30"/>
        </c:scaling>
        <c:delete val="0"/>
        <c:axPos val="r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Air Temperature °C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9564732142857143"/>
              <c:y val="0.3695656224790082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426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15625"/>
          <c:y val="0.14853847814477736"/>
          <c:w val="0.2890625"/>
          <c:h val="0.11739146243083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Precipitation and Average Daily Flow at</a:t>
            </a:r>
            <a:r>
              <a:rPr lang="en-CA" baseline="0"/>
              <a:t> </a:t>
            </a:r>
            <a:r>
              <a:rPr lang="en-CA" sz="1200" b="1" i="0" u="none" strike="noStrike" baseline="0">
                <a:effectLst/>
              </a:rPr>
              <a:t>McQuesten River downstream of Haggart Creek mouth (MC04) 2012</a:t>
            </a:r>
            <a:endParaRPr lang="en-CA"/>
          </a:p>
        </c:rich>
      </c:tx>
      <c:layout>
        <c:manualLayout>
          <c:xMode val="edge"/>
          <c:yMode val="edge"/>
          <c:x val="0.16071428571428573"/>
          <c:y val="3.043483200963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92857142857137E-2"/>
          <c:y val="0.12608709036078716"/>
          <c:w val="0.8247767857142857"/>
          <c:h val="0.71304423514376181"/>
        </c:manualLayout>
      </c:layout>
      <c:lineChart>
        <c:grouping val="standard"/>
        <c:varyColors val="0"/>
        <c:ser>
          <c:idx val="2"/>
          <c:order val="0"/>
          <c:tx>
            <c:strRef>
              <c:f>'MC04'!$E$2</c:f>
              <c:strCache>
                <c:ptCount val="1"/>
                <c:pt idx="0">
                  <c:v>Total Daily Precipitation (mm)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'MC04'!$A$3:$A$74</c:f>
              <c:numCache>
                <c:formatCode>[$-409]d\-mmm\-yy;@</c:formatCode>
                <c:ptCount val="72"/>
                <c:pt idx="0">
                  <c:v>41087</c:v>
                </c:pt>
                <c:pt idx="1">
                  <c:v>41088</c:v>
                </c:pt>
                <c:pt idx="2">
                  <c:v>41089</c:v>
                </c:pt>
                <c:pt idx="3">
                  <c:v>41090</c:v>
                </c:pt>
                <c:pt idx="4">
                  <c:v>41091</c:v>
                </c:pt>
                <c:pt idx="5">
                  <c:v>41092</c:v>
                </c:pt>
                <c:pt idx="6">
                  <c:v>41093</c:v>
                </c:pt>
                <c:pt idx="7">
                  <c:v>41094</c:v>
                </c:pt>
                <c:pt idx="8">
                  <c:v>41095</c:v>
                </c:pt>
                <c:pt idx="9">
                  <c:v>41096</c:v>
                </c:pt>
                <c:pt idx="10">
                  <c:v>41097</c:v>
                </c:pt>
                <c:pt idx="11">
                  <c:v>41098</c:v>
                </c:pt>
                <c:pt idx="12">
                  <c:v>41099</c:v>
                </c:pt>
                <c:pt idx="13">
                  <c:v>41100</c:v>
                </c:pt>
                <c:pt idx="14">
                  <c:v>41101</c:v>
                </c:pt>
                <c:pt idx="15">
                  <c:v>41102</c:v>
                </c:pt>
                <c:pt idx="16">
                  <c:v>41103</c:v>
                </c:pt>
                <c:pt idx="17">
                  <c:v>41104</c:v>
                </c:pt>
                <c:pt idx="18">
                  <c:v>41105</c:v>
                </c:pt>
                <c:pt idx="19">
                  <c:v>41106</c:v>
                </c:pt>
                <c:pt idx="20">
                  <c:v>41107</c:v>
                </c:pt>
                <c:pt idx="21">
                  <c:v>41108</c:v>
                </c:pt>
                <c:pt idx="22">
                  <c:v>41109</c:v>
                </c:pt>
                <c:pt idx="23">
                  <c:v>41110</c:v>
                </c:pt>
                <c:pt idx="24">
                  <c:v>41117</c:v>
                </c:pt>
                <c:pt idx="25">
                  <c:v>41118</c:v>
                </c:pt>
                <c:pt idx="26">
                  <c:v>41119</c:v>
                </c:pt>
                <c:pt idx="27">
                  <c:v>41120</c:v>
                </c:pt>
                <c:pt idx="28">
                  <c:v>41121</c:v>
                </c:pt>
                <c:pt idx="29">
                  <c:v>41122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41126</c:v>
                </c:pt>
                <c:pt idx="34">
                  <c:v>41127</c:v>
                </c:pt>
                <c:pt idx="35">
                  <c:v>41128</c:v>
                </c:pt>
                <c:pt idx="36">
                  <c:v>41129</c:v>
                </c:pt>
                <c:pt idx="37">
                  <c:v>41130</c:v>
                </c:pt>
                <c:pt idx="38">
                  <c:v>41131</c:v>
                </c:pt>
                <c:pt idx="39">
                  <c:v>41132</c:v>
                </c:pt>
                <c:pt idx="40">
                  <c:v>41133</c:v>
                </c:pt>
                <c:pt idx="41">
                  <c:v>41134</c:v>
                </c:pt>
                <c:pt idx="42">
                  <c:v>41135</c:v>
                </c:pt>
                <c:pt idx="43">
                  <c:v>41136</c:v>
                </c:pt>
                <c:pt idx="44">
                  <c:v>41137</c:v>
                </c:pt>
                <c:pt idx="45">
                  <c:v>41138</c:v>
                </c:pt>
                <c:pt idx="46">
                  <c:v>41139</c:v>
                </c:pt>
                <c:pt idx="47">
                  <c:v>41139</c:v>
                </c:pt>
                <c:pt idx="48">
                  <c:v>41140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</c:numCache>
            </c:numRef>
          </c:cat>
          <c:val>
            <c:numRef>
              <c:f>'MC04'!$E$3:$E$74</c:f>
              <c:numCache>
                <c:formatCode>0.0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1.4</c:v>
                </c:pt>
                <c:pt idx="3">
                  <c:v>2.1</c:v>
                </c:pt>
                <c:pt idx="4">
                  <c:v>0.89999999999999991</c:v>
                </c:pt>
                <c:pt idx="5">
                  <c:v>10.399999999999999</c:v>
                </c:pt>
                <c:pt idx="6">
                  <c:v>0.2</c:v>
                </c:pt>
                <c:pt idx="7">
                  <c:v>1.2</c:v>
                </c:pt>
                <c:pt idx="8">
                  <c:v>0.7</c:v>
                </c:pt>
                <c:pt idx="9">
                  <c:v>0.2</c:v>
                </c:pt>
                <c:pt idx="10">
                  <c:v>0.2</c:v>
                </c:pt>
                <c:pt idx="11">
                  <c:v>0</c:v>
                </c:pt>
                <c:pt idx="12">
                  <c:v>0</c:v>
                </c:pt>
                <c:pt idx="13">
                  <c:v>16.399999999999999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  <c:pt idx="18">
                  <c:v>0.5</c:v>
                </c:pt>
                <c:pt idx="19">
                  <c:v>7.5000000000000009</c:v>
                </c:pt>
                <c:pt idx="20">
                  <c:v>0.4</c:v>
                </c:pt>
                <c:pt idx="21">
                  <c:v>0</c:v>
                </c:pt>
                <c:pt idx="22">
                  <c:v>0</c:v>
                </c:pt>
                <c:pt idx="23">
                  <c:v>2.2000000000000002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1.2</c:v>
                </c:pt>
                <c:pt idx="31">
                  <c:v>1.2</c:v>
                </c:pt>
                <c:pt idx="32">
                  <c:v>0</c:v>
                </c:pt>
                <c:pt idx="33">
                  <c:v>0.4</c:v>
                </c:pt>
                <c:pt idx="34">
                  <c:v>0</c:v>
                </c:pt>
                <c:pt idx="35">
                  <c:v>0.7</c:v>
                </c:pt>
                <c:pt idx="36">
                  <c:v>4.4000000000000004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0.7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1.1000000000000001</c:v>
                </c:pt>
                <c:pt idx="56">
                  <c:v>0</c:v>
                </c:pt>
                <c:pt idx="57">
                  <c:v>10.6</c:v>
                </c:pt>
                <c:pt idx="58">
                  <c:v>7.3000000000000007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2.8</c:v>
                </c:pt>
                <c:pt idx="64">
                  <c:v>0</c:v>
                </c:pt>
                <c:pt idx="65">
                  <c:v>4.5</c:v>
                </c:pt>
                <c:pt idx="66">
                  <c:v>1.2</c:v>
                </c:pt>
                <c:pt idx="67">
                  <c:v>0.89999999999999991</c:v>
                </c:pt>
                <c:pt idx="68">
                  <c:v>0</c:v>
                </c:pt>
                <c:pt idx="69">
                  <c:v>0</c:v>
                </c:pt>
                <c:pt idx="70">
                  <c:v>2.1</c:v>
                </c:pt>
                <c:pt idx="71">
                  <c:v>2.0999999999999996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08224"/>
        <c:axId val="189522688"/>
      </c:lineChart>
      <c:lineChart>
        <c:grouping val="standard"/>
        <c:varyColors val="0"/>
        <c:ser>
          <c:idx val="3"/>
          <c:order val="1"/>
          <c:tx>
            <c:strRef>
              <c:f>'MC04'!$C$2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[2]KL02!$A$3:$A$124</c:f>
              <c:numCache>
                <c:formatCode>General</c:formatCode>
                <c:ptCount val="122"/>
                <c:pt idx="0">
                  <c:v>40316</c:v>
                </c:pt>
                <c:pt idx="1">
                  <c:v>40318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40366</c:v>
                </c:pt>
                <c:pt idx="16">
                  <c:v>40367</c:v>
                </c:pt>
                <c:pt idx="17">
                  <c:v>40368</c:v>
                </c:pt>
                <c:pt idx="18">
                  <c:v>40369</c:v>
                </c:pt>
                <c:pt idx="19">
                  <c:v>40370</c:v>
                </c:pt>
                <c:pt idx="20">
                  <c:v>40371</c:v>
                </c:pt>
                <c:pt idx="21">
                  <c:v>40372</c:v>
                </c:pt>
                <c:pt idx="22">
                  <c:v>40372</c:v>
                </c:pt>
                <c:pt idx="23">
                  <c:v>40373</c:v>
                </c:pt>
                <c:pt idx="24">
                  <c:v>40374</c:v>
                </c:pt>
                <c:pt idx="25">
                  <c:v>40374</c:v>
                </c:pt>
                <c:pt idx="26">
                  <c:v>40375</c:v>
                </c:pt>
                <c:pt idx="27">
                  <c:v>40376</c:v>
                </c:pt>
                <c:pt idx="28">
                  <c:v>40377</c:v>
                </c:pt>
                <c:pt idx="29">
                  <c:v>40378</c:v>
                </c:pt>
                <c:pt idx="30">
                  <c:v>40379</c:v>
                </c:pt>
                <c:pt idx="31">
                  <c:v>40380</c:v>
                </c:pt>
                <c:pt idx="32">
                  <c:v>40381</c:v>
                </c:pt>
                <c:pt idx="33">
                  <c:v>40382</c:v>
                </c:pt>
                <c:pt idx="34">
                  <c:v>40383</c:v>
                </c:pt>
                <c:pt idx="35">
                  <c:v>40384</c:v>
                </c:pt>
                <c:pt idx="36">
                  <c:v>40385</c:v>
                </c:pt>
                <c:pt idx="37">
                  <c:v>40386</c:v>
                </c:pt>
                <c:pt idx="38">
                  <c:v>40387</c:v>
                </c:pt>
                <c:pt idx="39">
                  <c:v>40388</c:v>
                </c:pt>
                <c:pt idx="40">
                  <c:v>40389</c:v>
                </c:pt>
                <c:pt idx="41">
                  <c:v>40390</c:v>
                </c:pt>
                <c:pt idx="42">
                  <c:v>40391</c:v>
                </c:pt>
                <c:pt idx="43">
                  <c:v>40392</c:v>
                </c:pt>
                <c:pt idx="44">
                  <c:v>40393</c:v>
                </c:pt>
                <c:pt idx="45">
                  <c:v>40394</c:v>
                </c:pt>
                <c:pt idx="46">
                  <c:v>40395</c:v>
                </c:pt>
                <c:pt idx="47">
                  <c:v>40396</c:v>
                </c:pt>
                <c:pt idx="48">
                  <c:v>40399</c:v>
                </c:pt>
                <c:pt idx="49">
                  <c:v>40400</c:v>
                </c:pt>
                <c:pt idx="50">
                  <c:v>40400</c:v>
                </c:pt>
                <c:pt idx="51">
                  <c:v>40401</c:v>
                </c:pt>
                <c:pt idx="52">
                  <c:v>40402</c:v>
                </c:pt>
                <c:pt idx="53">
                  <c:v>40403</c:v>
                </c:pt>
                <c:pt idx="54">
                  <c:v>40404</c:v>
                </c:pt>
                <c:pt idx="55">
                  <c:v>40405</c:v>
                </c:pt>
                <c:pt idx="56">
                  <c:v>40406</c:v>
                </c:pt>
                <c:pt idx="57">
                  <c:v>40407</c:v>
                </c:pt>
                <c:pt idx="58">
                  <c:v>40408</c:v>
                </c:pt>
                <c:pt idx="59">
                  <c:v>40409</c:v>
                </c:pt>
                <c:pt idx="60">
                  <c:v>40410</c:v>
                </c:pt>
                <c:pt idx="61">
                  <c:v>40411</c:v>
                </c:pt>
                <c:pt idx="62">
                  <c:v>40412</c:v>
                </c:pt>
                <c:pt idx="63">
                  <c:v>40413</c:v>
                </c:pt>
                <c:pt idx="64">
                  <c:v>40414</c:v>
                </c:pt>
                <c:pt idx="65">
                  <c:v>40415</c:v>
                </c:pt>
                <c:pt idx="66">
                  <c:v>40416</c:v>
                </c:pt>
                <c:pt idx="67">
                  <c:v>40417</c:v>
                </c:pt>
                <c:pt idx="68">
                  <c:v>40418</c:v>
                </c:pt>
                <c:pt idx="69">
                  <c:v>40419</c:v>
                </c:pt>
                <c:pt idx="70">
                  <c:v>40420</c:v>
                </c:pt>
                <c:pt idx="71">
                  <c:v>40420</c:v>
                </c:pt>
                <c:pt idx="72">
                  <c:v>40421</c:v>
                </c:pt>
                <c:pt idx="73">
                  <c:v>40422</c:v>
                </c:pt>
                <c:pt idx="74">
                  <c:v>40422</c:v>
                </c:pt>
                <c:pt idx="75">
                  <c:v>40424</c:v>
                </c:pt>
                <c:pt idx="76">
                  <c:v>40425</c:v>
                </c:pt>
                <c:pt idx="77">
                  <c:v>40426</c:v>
                </c:pt>
                <c:pt idx="78">
                  <c:v>40427</c:v>
                </c:pt>
                <c:pt idx="79">
                  <c:v>40428</c:v>
                </c:pt>
                <c:pt idx="80">
                  <c:v>40429</c:v>
                </c:pt>
                <c:pt idx="81">
                  <c:v>40430</c:v>
                </c:pt>
                <c:pt idx="82">
                  <c:v>40431</c:v>
                </c:pt>
                <c:pt idx="83">
                  <c:v>40432</c:v>
                </c:pt>
                <c:pt idx="84">
                  <c:v>40433</c:v>
                </c:pt>
                <c:pt idx="85">
                  <c:v>40434</c:v>
                </c:pt>
                <c:pt idx="86">
                  <c:v>40435</c:v>
                </c:pt>
                <c:pt idx="87">
                  <c:v>40436</c:v>
                </c:pt>
                <c:pt idx="88">
                  <c:v>40437</c:v>
                </c:pt>
                <c:pt idx="89">
                  <c:v>40438</c:v>
                </c:pt>
                <c:pt idx="90">
                  <c:v>40439</c:v>
                </c:pt>
                <c:pt idx="91">
                  <c:v>40440</c:v>
                </c:pt>
                <c:pt idx="92">
                  <c:v>40441</c:v>
                </c:pt>
                <c:pt idx="93">
                  <c:v>40442</c:v>
                </c:pt>
                <c:pt idx="94">
                  <c:v>40443</c:v>
                </c:pt>
                <c:pt idx="95">
                  <c:v>40444</c:v>
                </c:pt>
                <c:pt idx="96">
                  <c:v>40445</c:v>
                </c:pt>
                <c:pt idx="97">
                  <c:v>40446</c:v>
                </c:pt>
                <c:pt idx="98">
                  <c:v>40447</c:v>
                </c:pt>
                <c:pt idx="99">
                  <c:v>40451</c:v>
                </c:pt>
              </c:numCache>
            </c:numRef>
          </c:cat>
          <c:val>
            <c:numRef>
              <c:f>'MC04'!$C$3:$C$74</c:f>
              <c:numCache>
                <c:formatCode>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24608"/>
        <c:axId val="189526400"/>
      </c:lineChart>
      <c:dateAx>
        <c:axId val="189508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522688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89522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Precipitation (mm)</a:t>
                </a:r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508224"/>
        <c:crosses val="autoZero"/>
        <c:crossBetween val="between"/>
        <c:minorUnit val="0.2"/>
      </c:valAx>
      <c:catAx>
        <c:axId val="189524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9526400"/>
        <c:crosses val="autoZero"/>
        <c:auto val="1"/>
        <c:lblAlgn val="ctr"/>
        <c:lblOffset val="100"/>
        <c:noMultiLvlLbl val="0"/>
      </c:catAx>
      <c:valAx>
        <c:axId val="189526400"/>
        <c:scaling>
          <c:orientation val="minMax"/>
          <c:max val="5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564732142857143"/>
              <c:y val="0.369565622479008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5246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811011904761904"/>
          <c:y val="0.15142448103078024"/>
          <c:w val="0.2890625"/>
          <c:h val="0.117391462430832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Daily Loading and Average Daily Flow at </a:t>
            </a:r>
            <a:r>
              <a:rPr lang="en-CA" sz="1200" b="1" i="0" u="none" strike="noStrike" baseline="0">
                <a:effectLst/>
              </a:rPr>
              <a:t>McQuesten River downstream of Haggart Creek mouth (MC04) 2012</a:t>
            </a:r>
            <a:endParaRPr lang="en-CA"/>
          </a:p>
        </c:rich>
      </c:tx>
      <c:layout>
        <c:manualLayout>
          <c:xMode val="edge"/>
          <c:yMode val="edge"/>
          <c:x val="0.16071428571428573"/>
          <c:y val="3.043483200963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84795650543682"/>
          <c:y val="0.12031518787424299"/>
          <c:w val="0.77715773809523814"/>
          <c:h val="0.7188162843280953"/>
        </c:manualLayout>
      </c:layout>
      <c:lineChart>
        <c:grouping val="standard"/>
        <c:varyColors val="0"/>
        <c:ser>
          <c:idx val="2"/>
          <c:order val="0"/>
          <c:tx>
            <c:strRef>
              <c:f>'MC04'!$D$2</c:f>
              <c:strCache>
                <c:ptCount val="1"/>
                <c:pt idx="0">
                  <c:v>Daily Loading (Kg/day)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'MC04'!$A$3:$A$74</c:f>
              <c:numCache>
                <c:formatCode>[$-409]d\-mmm\-yy;@</c:formatCode>
                <c:ptCount val="72"/>
                <c:pt idx="0">
                  <c:v>41087</c:v>
                </c:pt>
                <c:pt idx="1">
                  <c:v>41088</c:v>
                </c:pt>
                <c:pt idx="2">
                  <c:v>41089</c:v>
                </c:pt>
                <c:pt idx="3">
                  <c:v>41090</c:v>
                </c:pt>
                <c:pt idx="4">
                  <c:v>41091</c:v>
                </c:pt>
                <c:pt idx="5">
                  <c:v>41092</c:v>
                </c:pt>
                <c:pt idx="6">
                  <c:v>41093</c:v>
                </c:pt>
                <c:pt idx="7">
                  <c:v>41094</c:v>
                </c:pt>
                <c:pt idx="8">
                  <c:v>41095</c:v>
                </c:pt>
                <c:pt idx="9">
                  <c:v>41096</c:v>
                </c:pt>
                <c:pt idx="10">
                  <c:v>41097</c:v>
                </c:pt>
                <c:pt idx="11">
                  <c:v>41098</c:v>
                </c:pt>
                <c:pt idx="12">
                  <c:v>41099</c:v>
                </c:pt>
                <c:pt idx="13">
                  <c:v>41100</c:v>
                </c:pt>
                <c:pt idx="14">
                  <c:v>41101</c:v>
                </c:pt>
                <c:pt idx="15">
                  <c:v>41102</c:v>
                </c:pt>
                <c:pt idx="16">
                  <c:v>41103</c:v>
                </c:pt>
                <c:pt idx="17">
                  <c:v>41104</c:v>
                </c:pt>
                <c:pt idx="18">
                  <c:v>41105</c:v>
                </c:pt>
                <c:pt idx="19">
                  <c:v>41106</c:v>
                </c:pt>
                <c:pt idx="20">
                  <c:v>41107</c:v>
                </c:pt>
                <c:pt idx="21">
                  <c:v>41108</c:v>
                </c:pt>
                <c:pt idx="22">
                  <c:v>41109</c:v>
                </c:pt>
                <c:pt idx="23">
                  <c:v>41110</c:v>
                </c:pt>
                <c:pt idx="24">
                  <c:v>41117</c:v>
                </c:pt>
                <c:pt idx="25">
                  <c:v>41118</c:v>
                </c:pt>
                <c:pt idx="26">
                  <c:v>41119</c:v>
                </c:pt>
                <c:pt idx="27">
                  <c:v>41120</c:v>
                </c:pt>
                <c:pt idx="28">
                  <c:v>41121</c:v>
                </c:pt>
                <c:pt idx="29">
                  <c:v>41122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41126</c:v>
                </c:pt>
                <c:pt idx="34">
                  <c:v>41127</c:v>
                </c:pt>
                <c:pt idx="35">
                  <c:v>41128</c:v>
                </c:pt>
                <c:pt idx="36">
                  <c:v>41129</c:v>
                </c:pt>
                <c:pt idx="37">
                  <c:v>41130</c:v>
                </c:pt>
                <c:pt idx="38">
                  <c:v>41131</c:v>
                </c:pt>
                <c:pt idx="39">
                  <c:v>41132</c:v>
                </c:pt>
                <c:pt idx="40">
                  <c:v>41133</c:v>
                </c:pt>
                <c:pt idx="41">
                  <c:v>41134</c:v>
                </c:pt>
                <c:pt idx="42">
                  <c:v>41135</c:v>
                </c:pt>
                <c:pt idx="43">
                  <c:v>41136</c:v>
                </c:pt>
                <c:pt idx="44">
                  <c:v>41137</c:v>
                </c:pt>
                <c:pt idx="45">
                  <c:v>41138</c:v>
                </c:pt>
                <c:pt idx="46">
                  <c:v>41139</c:v>
                </c:pt>
                <c:pt idx="47">
                  <c:v>41139</c:v>
                </c:pt>
                <c:pt idx="48">
                  <c:v>41140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</c:numCache>
            </c:numRef>
          </c:cat>
          <c:val>
            <c:numRef>
              <c:f>'MC04'!$D$3:$D$74</c:f>
              <c:numCache>
                <c:formatCode>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80672"/>
        <c:axId val="188382592"/>
      </c:lineChart>
      <c:lineChart>
        <c:grouping val="standard"/>
        <c:varyColors val="0"/>
        <c:ser>
          <c:idx val="3"/>
          <c:order val="1"/>
          <c:tx>
            <c:strRef>
              <c:f>'MC04'!$C$2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[2]KL02!$A$3:$A$124</c:f>
              <c:numCache>
                <c:formatCode>General</c:formatCode>
                <c:ptCount val="122"/>
                <c:pt idx="0">
                  <c:v>40316</c:v>
                </c:pt>
                <c:pt idx="1">
                  <c:v>40318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40366</c:v>
                </c:pt>
                <c:pt idx="16">
                  <c:v>40367</c:v>
                </c:pt>
                <c:pt idx="17">
                  <c:v>40368</c:v>
                </c:pt>
                <c:pt idx="18">
                  <c:v>40369</c:v>
                </c:pt>
                <c:pt idx="19">
                  <c:v>40370</c:v>
                </c:pt>
                <c:pt idx="20">
                  <c:v>40371</c:v>
                </c:pt>
                <c:pt idx="21">
                  <c:v>40372</c:v>
                </c:pt>
                <c:pt idx="22">
                  <c:v>40372</c:v>
                </c:pt>
                <c:pt idx="23">
                  <c:v>40373</c:v>
                </c:pt>
                <c:pt idx="24">
                  <c:v>40374</c:v>
                </c:pt>
                <c:pt idx="25">
                  <c:v>40374</c:v>
                </c:pt>
                <c:pt idx="26">
                  <c:v>40375</c:v>
                </c:pt>
                <c:pt idx="27">
                  <c:v>40376</c:v>
                </c:pt>
                <c:pt idx="28">
                  <c:v>40377</c:v>
                </c:pt>
                <c:pt idx="29">
                  <c:v>40378</c:v>
                </c:pt>
                <c:pt idx="30">
                  <c:v>40379</c:v>
                </c:pt>
                <c:pt idx="31">
                  <c:v>40380</c:v>
                </c:pt>
                <c:pt idx="32">
                  <c:v>40381</c:v>
                </c:pt>
                <c:pt idx="33">
                  <c:v>40382</c:v>
                </c:pt>
                <c:pt idx="34">
                  <c:v>40383</c:v>
                </c:pt>
                <c:pt idx="35">
                  <c:v>40384</c:v>
                </c:pt>
                <c:pt idx="36">
                  <c:v>40385</c:v>
                </c:pt>
                <c:pt idx="37">
                  <c:v>40386</c:v>
                </c:pt>
                <c:pt idx="38">
                  <c:v>40387</c:v>
                </c:pt>
                <c:pt idx="39">
                  <c:v>40388</c:v>
                </c:pt>
                <c:pt idx="40">
                  <c:v>40389</c:v>
                </c:pt>
                <c:pt idx="41">
                  <c:v>40390</c:v>
                </c:pt>
                <c:pt idx="42">
                  <c:v>40391</c:v>
                </c:pt>
                <c:pt idx="43">
                  <c:v>40392</c:v>
                </c:pt>
                <c:pt idx="44">
                  <c:v>40393</c:v>
                </c:pt>
                <c:pt idx="45">
                  <c:v>40394</c:v>
                </c:pt>
                <c:pt idx="46">
                  <c:v>40395</c:v>
                </c:pt>
                <c:pt idx="47">
                  <c:v>40396</c:v>
                </c:pt>
                <c:pt idx="48">
                  <c:v>40399</c:v>
                </c:pt>
                <c:pt idx="49">
                  <c:v>40400</c:v>
                </c:pt>
                <c:pt idx="50">
                  <c:v>40400</c:v>
                </c:pt>
                <c:pt idx="51">
                  <c:v>40401</c:v>
                </c:pt>
                <c:pt idx="52">
                  <c:v>40402</c:v>
                </c:pt>
                <c:pt idx="53">
                  <c:v>40403</c:v>
                </c:pt>
                <c:pt idx="54">
                  <c:v>40404</c:v>
                </c:pt>
                <c:pt idx="55">
                  <c:v>40405</c:v>
                </c:pt>
                <c:pt idx="56">
                  <c:v>40406</c:v>
                </c:pt>
                <c:pt idx="57">
                  <c:v>40407</c:v>
                </c:pt>
                <c:pt idx="58">
                  <c:v>40408</c:v>
                </c:pt>
                <c:pt idx="59">
                  <c:v>40409</c:v>
                </c:pt>
                <c:pt idx="60">
                  <c:v>40410</c:v>
                </c:pt>
                <c:pt idx="61">
                  <c:v>40411</c:v>
                </c:pt>
                <c:pt idx="62">
                  <c:v>40412</c:v>
                </c:pt>
                <c:pt idx="63">
                  <c:v>40413</c:v>
                </c:pt>
                <c:pt idx="64">
                  <c:v>40414</c:v>
                </c:pt>
                <c:pt idx="65">
                  <c:v>40415</c:v>
                </c:pt>
                <c:pt idx="66">
                  <c:v>40416</c:v>
                </c:pt>
                <c:pt idx="67">
                  <c:v>40417</c:v>
                </c:pt>
                <c:pt idx="68">
                  <c:v>40418</c:v>
                </c:pt>
                <c:pt idx="69">
                  <c:v>40419</c:v>
                </c:pt>
                <c:pt idx="70">
                  <c:v>40420</c:v>
                </c:pt>
                <c:pt idx="71">
                  <c:v>40420</c:v>
                </c:pt>
                <c:pt idx="72">
                  <c:v>40421</c:v>
                </c:pt>
                <c:pt idx="73">
                  <c:v>40422</c:v>
                </c:pt>
                <c:pt idx="74">
                  <c:v>40422</c:v>
                </c:pt>
                <c:pt idx="75">
                  <c:v>40424</c:v>
                </c:pt>
                <c:pt idx="76">
                  <c:v>40425</c:v>
                </c:pt>
                <c:pt idx="77">
                  <c:v>40426</c:v>
                </c:pt>
                <c:pt idx="78">
                  <c:v>40427</c:v>
                </c:pt>
                <c:pt idx="79">
                  <c:v>40428</c:v>
                </c:pt>
                <c:pt idx="80">
                  <c:v>40429</c:v>
                </c:pt>
                <c:pt idx="81">
                  <c:v>40430</c:v>
                </c:pt>
                <c:pt idx="82">
                  <c:v>40431</c:v>
                </c:pt>
                <c:pt idx="83">
                  <c:v>40432</c:v>
                </c:pt>
                <c:pt idx="84">
                  <c:v>40433</c:v>
                </c:pt>
                <c:pt idx="85">
                  <c:v>40434</c:v>
                </c:pt>
                <c:pt idx="86">
                  <c:v>40435</c:v>
                </c:pt>
                <c:pt idx="87">
                  <c:v>40436</c:v>
                </c:pt>
                <c:pt idx="88">
                  <c:v>40437</c:v>
                </c:pt>
                <c:pt idx="89">
                  <c:v>40438</c:v>
                </c:pt>
                <c:pt idx="90">
                  <c:v>40439</c:v>
                </c:pt>
                <c:pt idx="91">
                  <c:v>40440</c:v>
                </c:pt>
                <c:pt idx="92">
                  <c:v>40441</c:v>
                </c:pt>
                <c:pt idx="93">
                  <c:v>40442</c:v>
                </c:pt>
                <c:pt idx="94">
                  <c:v>40443</c:v>
                </c:pt>
                <c:pt idx="95">
                  <c:v>40444</c:v>
                </c:pt>
                <c:pt idx="96">
                  <c:v>40445</c:v>
                </c:pt>
                <c:pt idx="97">
                  <c:v>40446</c:v>
                </c:pt>
                <c:pt idx="98">
                  <c:v>40447</c:v>
                </c:pt>
                <c:pt idx="99">
                  <c:v>40451</c:v>
                </c:pt>
              </c:numCache>
            </c:numRef>
          </c:cat>
          <c:val>
            <c:numRef>
              <c:f>'MC04'!$C$3:$C$74</c:f>
              <c:numCache>
                <c:formatCode>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88864"/>
        <c:axId val="188390400"/>
      </c:lineChart>
      <c:dateAx>
        <c:axId val="188380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82592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8838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Daily Loading (Kg/day)</a:t>
                </a:r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80672"/>
        <c:crosses val="autoZero"/>
        <c:crossBetween val="between"/>
        <c:minorUnit val="22015.143360000009"/>
      </c:valAx>
      <c:catAx>
        <c:axId val="188388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8390400"/>
        <c:crosses val="autoZero"/>
        <c:auto val="1"/>
        <c:lblAlgn val="ctr"/>
        <c:lblOffset val="100"/>
        <c:noMultiLvlLbl val="0"/>
      </c:catAx>
      <c:valAx>
        <c:axId val="188390400"/>
        <c:scaling>
          <c:orientation val="minMax"/>
          <c:max val="5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564732142857143"/>
              <c:y val="0.369565622479008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83888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733630952380953"/>
          <c:y val="0.18894251854881777"/>
          <c:w val="0.2890625"/>
          <c:h val="0.11739146243083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CA"/>
              <a:t>Air Temperature and Average Daily Flow at </a:t>
            </a:r>
            <a:r>
              <a:rPr lang="en-CA" sz="1200" b="1" i="0" u="none" strike="noStrike" baseline="0">
                <a:effectLst/>
              </a:rPr>
              <a:t>McQuesten River downstream of Haggart Creek mouth (MC04) 2012</a:t>
            </a:r>
            <a:endParaRPr lang="en-CA"/>
          </a:p>
        </c:rich>
      </c:tx>
      <c:layout>
        <c:manualLayout>
          <c:xMode val="edge"/>
          <c:yMode val="edge"/>
          <c:x val="0.11904761904761904"/>
          <c:y val="3.04348320096351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892857142857137E-2"/>
          <c:y val="0.12608709036078716"/>
          <c:w val="0.8247767857142857"/>
          <c:h val="0.71304423514376181"/>
        </c:manualLayout>
      </c:layout>
      <c:lineChart>
        <c:grouping val="standard"/>
        <c:varyColors val="0"/>
        <c:ser>
          <c:idx val="2"/>
          <c:order val="0"/>
          <c:tx>
            <c:strRef>
              <c:f>'MC04'!$F$2</c:f>
              <c:strCache>
                <c:ptCount val="1"/>
                <c:pt idx="0">
                  <c:v>Daily Average Air Temperature (°C)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'MC04'!$A$3:$A$74</c:f>
              <c:numCache>
                <c:formatCode>[$-409]d\-mmm\-yy;@</c:formatCode>
                <c:ptCount val="72"/>
                <c:pt idx="0">
                  <c:v>41087</c:v>
                </c:pt>
                <c:pt idx="1">
                  <c:v>41088</c:v>
                </c:pt>
                <c:pt idx="2">
                  <c:v>41089</c:v>
                </c:pt>
                <c:pt idx="3">
                  <c:v>41090</c:v>
                </c:pt>
                <c:pt idx="4">
                  <c:v>41091</c:v>
                </c:pt>
                <c:pt idx="5">
                  <c:v>41092</c:v>
                </c:pt>
                <c:pt idx="6">
                  <c:v>41093</c:v>
                </c:pt>
                <c:pt idx="7">
                  <c:v>41094</c:v>
                </c:pt>
                <c:pt idx="8">
                  <c:v>41095</c:v>
                </c:pt>
                <c:pt idx="9">
                  <c:v>41096</c:v>
                </c:pt>
                <c:pt idx="10">
                  <c:v>41097</c:v>
                </c:pt>
                <c:pt idx="11">
                  <c:v>41098</c:v>
                </c:pt>
                <c:pt idx="12">
                  <c:v>41099</c:v>
                </c:pt>
                <c:pt idx="13">
                  <c:v>41100</c:v>
                </c:pt>
                <c:pt idx="14">
                  <c:v>41101</c:v>
                </c:pt>
                <c:pt idx="15">
                  <c:v>41102</c:v>
                </c:pt>
                <c:pt idx="16">
                  <c:v>41103</c:v>
                </c:pt>
                <c:pt idx="17">
                  <c:v>41104</c:v>
                </c:pt>
                <c:pt idx="18">
                  <c:v>41105</c:v>
                </c:pt>
                <c:pt idx="19">
                  <c:v>41106</c:v>
                </c:pt>
                <c:pt idx="20">
                  <c:v>41107</c:v>
                </c:pt>
                <c:pt idx="21">
                  <c:v>41108</c:v>
                </c:pt>
                <c:pt idx="22">
                  <c:v>41109</c:v>
                </c:pt>
                <c:pt idx="23">
                  <c:v>41110</c:v>
                </c:pt>
                <c:pt idx="24">
                  <c:v>41117</c:v>
                </c:pt>
                <c:pt idx="25">
                  <c:v>41118</c:v>
                </c:pt>
                <c:pt idx="26">
                  <c:v>41119</c:v>
                </c:pt>
                <c:pt idx="27">
                  <c:v>41120</c:v>
                </c:pt>
                <c:pt idx="28">
                  <c:v>41121</c:v>
                </c:pt>
                <c:pt idx="29">
                  <c:v>41122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41126</c:v>
                </c:pt>
                <c:pt idx="34">
                  <c:v>41127</c:v>
                </c:pt>
                <c:pt idx="35">
                  <c:v>41128</c:v>
                </c:pt>
                <c:pt idx="36">
                  <c:v>41129</c:v>
                </c:pt>
                <c:pt idx="37">
                  <c:v>41130</c:v>
                </c:pt>
                <c:pt idx="38">
                  <c:v>41131</c:v>
                </c:pt>
                <c:pt idx="39">
                  <c:v>41132</c:v>
                </c:pt>
                <c:pt idx="40">
                  <c:v>41133</c:v>
                </c:pt>
                <c:pt idx="41">
                  <c:v>41134</c:v>
                </c:pt>
                <c:pt idx="42">
                  <c:v>41135</c:v>
                </c:pt>
                <c:pt idx="43">
                  <c:v>41136</c:v>
                </c:pt>
                <c:pt idx="44">
                  <c:v>41137</c:v>
                </c:pt>
                <c:pt idx="45">
                  <c:v>41138</c:v>
                </c:pt>
                <c:pt idx="46">
                  <c:v>41139</c:v>
                </c:pt>
                <c:pt idx="47">
                  <c:v>41139</c:v>
                </c:pt>
                <c:pt idx="48">
                  <c:v>41140</c:v>
                </c:pt>
                <c:pt idx="49">
                  <c:v>41140</c:v>
                </c:pt>
                <c:pt idx="50">
                  <c:v>41141</c:v>
                </c:pt>
                <c:pt idx="51">
                  <c:v>41142</c:v>
                </c:pt>
                <c:pt idx="52">
                  <c:v>41143</c:v>
                </c:pt>
                <c:pt idx="53">
                  <c:v>41144</c:v>
                </c:pt>
                <c:pt idx="54">
                  <c:v>41145</c:v>
                </c:pt>
                <c:pt idx="55">
                  <c:v>41146</c:v>
                </c:pt>
                <c:pt idx="56">
                  <c:v>41147</c:v>
                </c:pt>
                <c:pt idx="57">
                  <c:v>41148</c:v>
                </c:pt>
                <c:pt idx="58">
                  <c:v>41149</c:v>
                </c:pt>
                <c:pt idx="59">
                  <c:v>41150</c:v>
                </c:pt>
                <c:pt idx="60">
                  <c:v>41151</c:v>
                </c:pt>
                <c:pt idx="61">
                  <c:v>41152</c:v>
                </c:pt>
                <c:pt idx="62">
                  <c:v>41153</c:v>
                </c:pt>
                <c:pt idx="63">
                  <c:v>41154</c:v>
                </c:pt>
                <c:pt idx="64">
                  <c:v>41155</c:v>
                </c:pt>
                <c:pt idx="65">
                  <c:v>41156</c:v>
                </c:pt>
                <c:pt idx="66">
                  <c:v>41157</c:v>
                </c:pt>
                <c:pt idx="67">
                  <c:v>41158</c:v>
                </c:pt>
                <c:pt idx="68">
                  <c:v>41159</c:v>
                </c:pt>
                <c:pt idx="69">
                  <c:v>41160</c:v>
                </c:pt>
                <c:pt idx="70">
                  <c:v>41161</c:v>
                </c:pt>
                <c:pt idx="71">
                  <c:v>41162</c:v>
                </c:pt>
              </c:numCache>
            </c:numRef>
          </c:cat>
          <c:val>
            <c:numRef>
              <c:f>'MC04'!$F$3:$F$74</c:f>
              <c:numCache>
                <c:formatCode>0.0</c:formatCode>
                <c:ptCount val="72"/>
                <c:pt idx="0">
                  <c:v>12.5</c:v>
                </c:pt>
                <c:pt idx="1">
                  <c:v>15.3</c:v>
                </c:pt>
                <c:pt idx="2">
                  <c:v>13.8</c:v>
                </c:pt>
                <c:pt idx="3">
                  <c:v>11.3</c:v>
                </c:pt>
                <c:pt idx="4">
                  <c:v>14.637499999999998</c:v>
                </c:pt>
                <c:pt idx="5">
                  <c:v>12.4625</c:v>
                </c:pt>
                <c:pt idx="6">
                  <c:v>12.33333333333333</c:v>
                </c:pt>
                <c:pt idx="7">
                  <c:v>10.783333333333331</c:v>
                </c:pt>
                <c:pt idx="8">
                  <c:v>13.945833333333333</c:v>
                </c:pt>
                <c:pt idx="9">
                  <c:v>16.645833333333336</c:v>
                </c:pt>
                <c:pt idx="10">
                  <c:v>15.424999999999999</c:v>
                </c:pt>
                <c:pt idx="11">
                  <c:v>14.174999999999999</c:v>
                </c:pt>
                <c:pt idx="12">
                  <c:v>15.020833333333334</c:v>
                </c:pt>
                <c:pt idx="13">
                  <c:v>10.641666666666667</c:v>
                </c:pt>
                <c:pt idx="14">
                  <c:v>9.7416666666666671</c:v>
                </c:pt>
                <c:pt idx="15">
                  <c:v>13.570833333333333</c:v>
                </c:pt>
                <c:pt idx="16">
                  <c:v>14.420833333333336</c:v>
                </c:pt>
                <c:pt idx="17">
                  <c:v>16.383333333333336</c:v>
                </c:pt>
                <c:pt idx="18">
                  <c:v>15.308333333333332</c:v>
                </c:pt>
                <c:pt idx="19">
                  <c:v>13.991666666666669</c:v>
                </c:pt>
                <c:pt idx="20">
                  <c:v>13.416666666666664</c:v>
                </c:pt>
                <c:pt idx="21">
                  <c:v>14.183333333333337</c:v>
                </c:pt>
                <c:pt idx="22">
                  <c:v>12.825000000000001</c:v>
                </c:pt>
                <c:pt idx="23">
                  <c:v>13.954166666666666</c:v>
                </c:pt>
                <c:pt idx="24">
                  <c:v>19.908333333333335</c:v>
                </c:pt>
                <c:pt idx="25">
                  <c:v>18.5</c:v>
                </c:pt>
                <c:pt idx="26">
                  <c:v>16.787500000000001</c:v>
                </c:pt>
                <c:pt idx="27">
                  <c:v>15.8125</c:v>
                </c:pt>
                <c:pt idx="28">
                  <c:v>14.520833333333334</c:v>
                </c:pt>
                <c:pt idx="29">
                  <c:v>14.320833333333333</c:v>
                </c:pt>
                <c:pt idx="30">
                  <c:v>14.070833333333331</c:v>
                </c:pt>
                <c:pt idx="31">
                  <c:v>12.195833333333333</c:v>
                </c:pt>
                <c:pt idx="32">
                  <c:v>11.5</c:v>
                </c:pt>
                <c:pt idx="33">
                  <c:v>10.754166666666665</c:v>
                </c:pt>
                <c:pt idx="34">
                  <c:v>13.937500000000002</c:v>
                </c:pt>
                <c:pt idx="35">
                  <c:v>17.583333333333332</c:v>
                </c:pt>
                <c:pt idx="36">
                  <c:v>15.270833333333336</c:v>
                </c:pt>
                <c:pt idx="37">
                  <c:v>14.404166666666667</c:v>
                </c:pt>
                <c:pt idx="38">
                  <c:v>15.5375</c:v>
                </c:pt>
                <c:pt idx="39">
                  <c:v>14.1</c:v>
                </c:pt>
                <c:pt idx="40">
                  <c:v>12.454166666666667</c:v>
                </c:pt>
                <c:pt idx="41">
                  <c:v>15.4</c:v>
                </c:pt>
                <c:pt idx="42">
                  <c:v>13.654166666666669</c:v>
                </c:pt>
                <c:pt idx="43">
                  <c:v>15.183333333333332</c:v>
                </c:pt>
                <c:pt idx="44">
                  <c:v>15.654166666666663</c:v>
                </c:pt>
                <c:pt idx="45">
                  <c:v>13.908333333333333</c:v>
                </c:pt>
                <c:pt idx="46">
                  <c:v>11.445833333333333</c:v>
                </c:pt>
                <c:pt idx="47">
                  <c:v>11.4</c:v>
                </c:pt>
                <c:pt idx="48">
                  <c:v>11.083333333333334</c:v>
                </c:pt>
                <c:pt idx="49">
                  <c:v>11.1</c:v>
                </c:pt>
                <c:pt idx="50">
                  <c:v>12.041666666666664</c:v>
                </c:pt>
                <c:pt idx="51">
                  <c:v>14.129166666666665</c:v>
                </c:pt>
                <c:pt idx="52">
                  <c:v>13.825000000000001</c:v>
                </c:pt>
                <c:pt idx="53">
                  <c:v>9.6833333333333336</c:v>
                </c:pt>
                <c:pt idx="54">
                  <c:v>14.608333333333333</c:v>
                </c:pt>
                <c:pt idx="55">
                  <c:v>12.758333333333335</c:v>
                </c:pt>
                <c:pt idx="56">
                  <c:v>9.7666666666666675</c:v>
                </c:pt>
                <c:pt idx="57">
                  <c:v>8.65</c:v>
                </c:pt>
                <c:pt idx="58">
                  <c:v>7.5166666666666657</c:v>
                </c:pt>
                <c:pt idx="59">
                  <c:v>6.791666666666667</c:v>
                </c:pt>
                <c:pt idx="60">
                  <c:v>8.9583333333333339</c:v>
                </c:pt>
                <c:pt idx="61">
                  <c:v>8.8250000000000011</c:v>
                </c:pt>
                <c:pt idx="62">
                  <c:v>8.7416666666666671</c:v>
                </c:pt>
                <c:pt idx="63">
                  <c:v>9.2291666666666661</c:v>
                </c:pt>
                <c:pt idx="64">
                  <c:v>7.375</c:v>
                </c:pt>
                <c:pt idx="65">
                  <c:v>10.899999999999999</c:v>
                </c:pt>
                <c:pt idx="66">
                  <c:v>8.8166666666666682</c:v>
                </c:pt>
                <c:pt idx="67">
                  <c:v>8.4375</c:v>
                </c:pt>
                <c:pt idx="68">
                  <c:v>3.2666666666666662</c:v>
                </c:pt>
                <c:pt idx="69">
                  <c:v>5.3</c:v>
                </c:pt>
                <c:pt idx="70">
                  <c:v>3.1999999999999988</c:v>
                </c:pt>
                <c:pt idx="71">
                  <c:v>0.71250000000000002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57664"/>
        <c:axId val="187059584"/>
      </c:lineChart>
      <c:lineChart>
        <c:grouping val="standard"/>
        <c:varyColors val="0"/>
        <c:ser>
          <c:idx val="3"/>
          <c:order val="1"/>
          <c:tx>
            <c:strRef>
              <c:f>'MC04'!$C$2</c:f>
              <c:strCache>
                <c:ptCount val="1"/>
                <c:pt idx="0">
                  <c:v>Average Daily Flow (m3/s)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[2]KL02!$A$3:$A$124</c:f>
              <c:numCache>
                <c:formatCode>General</c:formatCode>
                <c:ptCount val="122"/>
                <c:pt idx="0">
                  <c:v>40316</c:v>
                </c:pt>
                <c:pt idx="1">
                  <c:v>40318</c:v>
                </c:pt>
                <c:pt idx="2">
                  <c:v>40353</c:v>
                </c:pt>
                <c:pt idx="3">
                  <c:v>40354</c:v>
                </c:pt>
                <c:pt idx="4">
                  <c:v>40355</c:v>
                </c:pt>
                <c:pt idx="5">
                  <c:v>40356</c:v>
                </c:pt>
                <c:pt idx="6">
                  <c:v>40357</c:v>
                </c:pt>
                <c:pt idx="7">
                  <c:v>40358</c:v>
                </c:pt>
                <c:pt idx="8">
                  <c:v>40359</c:v>
                </c:pt>
                <c:pt idx="9">
                  <c:v>40360</c:v>
                </c:pt>
                <c:pt idx="10">
                  <c:v>40361</c:v>
                </c:pt>
                <c:pt idx="11">
                  <c:v>40362</c:v>
                </c:pt>
                <c:pt idx="12">
                  <c:v>40363</c:v>
                </c:pt>
                <c:pt idx="13">
                  <c:v>40364</c:v>
                </c:pt>
                <c:pt idx="14">
                  <c:v>40365</c:v>
                </c:pt>
                <c:pt idx="15">
                  <c:v>40366</c:v>
                </c:pt>
                <c:pt idx="16">
                  <c:v>40367</c:v>
                </c:pt>
                <c:pt idx="17">
                  <c:v>40368</c:v>
                </c:pt>
                <c:pt idx="18">
                  <c:v>40369</c:v>
                </c:pt>
                <c:pt idx="19">
                  <c:v>40370</c:v>
                </c:pt>
                <c:pt idx="20">
                  <c:v>40371</c:v>
                </c:pt>
                <c:pt idx="21">
                  <c:v>40372</c:v>
                </c:pt>
                <c:pt idx="22">
                  <c:v>40372</c:v>
                </c:pt>
                <c:pt idx="23">
                  <c:v>40373</c:v>
                </c:pt>
                <c:pt idx="24">
                  <c:v>40374</c:v>
                </c:pt>
                <c:pt idx="25">
                  <c:v>40374</c:v>
                </c:pt>
                <c:pt idx="26">
                  <c:v>40375</c:v>
                </c:pt>
                <c:pt idx="27">
                  <c:v>40376</c:v>
                </c:pt>
                <c:pt idx="28">
                  <c:v>40377</c:v>
                </c:pt>
                <c:pt idx="29">
                  <c:v>40378</c:v>
                </c:pt>
                <c:pt idx="30">
                  <c:v>40379</c:v>
                </c:pt>
                <c:pt idx="31">
                  <c:v>40380</c:v>
                </c:pt>
                <c:pt idx="32">
                  <c:v>40381</c:v>
                </c:pt>
                <c:pt idx="33">
                  <c:v>40382</c:v>
                </c:pt>
                <c:pt idx="34">
                  <c:v>40383</c:v>
                </c:pt>
                <c:pt idx="35">
                  <c:v>40384</c:v>
                </c:pt>
                <c:pt idx="36">
                  <c:v>40385</c:v>
                </c:pt>
                <c:pt idx="37">
                  <c:v>40386</c:v>
                </c:pt>
                <c:pt idx="38">
                  <c:v>40387</c:v>
                </c:pt>
                <c:pt idx="39">
                  <c:v>40388</c:v>
                </c:pt>
                <c:pt idx="40">
                  <c:v>40389</c:v>
                </c:pt>
                <c:pt idx="41">
                  <c:v>40390</c:v>
                </c:pt>
                <c:pt idx="42">
                  <c:v>40391</c:v>
                </c:pt>
                <c:pt idx="43">
                  <c:v>40392</c:v>
                </c:pt>
                <c:pt idx="44">
                  <c:v>40393</c:v>
                </c:pt>
                <c:pt idx="45">
                  <c:v>40394</c:v>
                </c:pt>
                <c:pt idx="46">
                  <c:v>40395</c:v>
                </c:pt>
                <c:pt idx="47">
                  <c:v>40396</c:v>
                </c:pt>
                <c:pt idx="48">
                  <c:v>40399</c:v>
                </c:pt>
                <c:pt idx="49">
                  <c:v>40400</c:v>
                </c:pt>
                <c:pt idx="50">
                  <c:v>40400</c:v>
                </c:pt>
                <c:pt idx="51">
                  <c:v>40401</c:v>
                </c:pt>
                <c:pt idx="52">
                  <c:v>40402</c:v>
                </c:pt>
                <c:pt idx="53">
                  <c:v>40403</c:v>
                </c:pt>
                <c:pt idx="54">
                  <c:v>40404</c:v>
                </c:pt>
                <c:pt idx="55">
                  <c:v>40405</c:v>
                </c:pt>
                <c:pt idx="56">
                  <c:v>40406</c:v>
                </c:pt>
                <c:pt idx="57">
                  <c:v>40407</c:v>
                </c:pt>
                <c:pt idx="58">
                  <c:v>40408</c:v>
                </c:pt>
                <c:pt idx="59">
                  <c:v>40409</c:v>
                </c:pt>
                <c:pt idx="60">
                  <c:v>40410</c:v>
                </c:pt>
                <c:pt idx="61">
                  <c:v>40411</c:v>
                </c:pt>
                <c:pt idx="62">
                  <c:v>40412</c:v>
                </c:pt>
                <c:pt idx="63">
                  <c:v>40413</c:v>
                </c:pt>
                <c:pt idx="64">
                  <c:v>40414</c:v>
                </c:pt>
                <c:pt idx="65">
                  <c:v>40415</c:v>
                </c:pt>
                <c:pt idx="66">
                  <c:v>40416</c:v>
                </c:pt>
                <c:pt idx="67">
                  <c:v>40417</c:v>
                </c:pt>
                <c:pt idx="68">
                  <c:v>40418</c:v>
                </c:pt>
                <c:pt idx="69">
                  <c:v>40419</c:v>
                </c:pt>
                <c:pt idx="70">
                  <c:v>40420</c:v>
                </c:pt>
                <c:pt idx="71">
                  <c:v>40420</c:v>
                </c:pt>
                <c:pt idx="72">
                  <c:v>40421</c:v>
                </c:pt>
                <c:pt idx="73">
                  <c:v>40422</c:v>
                </c:pt>
                <c:pt idx="74">
                  <c:v>40422</c:v>
                </c:pt>
                <c:pt idx="75">
                  <c:v>40424</c:v>
                </c:pt>
                <c:pt idx="76">
                  <c:v>40425</c:v>
                </c:pt>
                <c:pt idx="77">
                  <c:v>40426</c:v>
                </c:pt>
                <c:pt idx="78">
                  <c:v>40427</c:v>
                </c:pt>
                <c:pt idx="79">
                  <c:v>40428</c:v>
                </c:pt>
                <c:pt idx="80">
                  <c:v>40429</c:v>
                </c:pt>
                <c:pt idx="81">
                  <c:v>40430</c:v>
                </c:pt>
                <c:pt idx="82">
                  <c:v>40431</c:v>
                </c:pt>
                <c:pt idx="83">
                  <c:v>40432</c:v>
                </c:pt>
                <c:pt idx="84">
                  <c:v>40433</c:v>
                </c:pt>
                <c:pt idx="85">
                  <c:v>40434</c:v>
                </c:pt>
                <c:pt idx="86">
                  <c:v>40435</c:v>
                </c:pt>
                <c:pt idx="87">
                  <c:v>40436</c:v>
                </c:pt>
                <c:pt idx="88">
                  <c:v>40437</c:v>
                </c:pt>
                <c:pt idx="89">
                  <c:v>40438</c:v>
                </c:pt>
                <c:pt idx="90">
                  <c:v>40439</c:v>
                </c:pt>
                <c:pt idx="91">
                  <c:v>40440</c:v>
                </c:pt>
                <c:pt idx="92">
                  <c:v>40441</c:v>
                </c:pt>
                <c:pt idx="93">
                  <c:v>40442</c:v>
                </c:pt>
                <c:pt idx="94">
                  <c:v>40443</c:v>
                </c:pt>
                <c:pt idx="95">
                  <c:v>40444</c:v>
                </c:pt>
                <c:pt idx="96">
                  <c:v>40445</c:v>
                </c:pt>
                <c:pt idx="97">
                  <c:v>40446</c:v>
                </c:pt>
                <c:pt idx="98">
                  <c:v>40447</c:v>
                </c:pt>
                <c:pt idx="99">
                  <c:v>40451</c:v>
                </c:pt>
              </c:numCache>
            </c:numRef>
          </c:cat>
          <c:val>
            <c:numRef>
              <c:f>'MC04'!$C$3:$C$74</c:f>
              <c:numCache>
                <c:formatCode>0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65856"/>
        <c:axId val="187067392"/>
      </c:lineChart>
      <c:dateAx>
        <c:axId val="18705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Date</a:t>
                </a:r>
              </a:p>
            </c:rich>
          </c:tx>
          <c:layout>
            <c:manualLayout>
              <c:xMode val="edge"/>
              <c:yMode val="edge"/>
              <c:x val="0.46986607142857145"/>
              <c:y val="0.92391405619752076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059584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8705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Air Temperature °C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1.2276785714285714E-2"/>
              <c:y val="0.352174387292497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057664"/>
        <c:crosses val="autoZero"/>
        <c:crossBetween val="between"/>
        <c:minorUnit val="0.2"/>
      </c:valAx>
      <c:catAx>
        <c:axId val="187065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067392"/>
        <c:crosses val="autoZero"/>
        <c:auto val="1"/>
        <c:lblAlgn val="ctr"/>
        <c:lblOffset val="100"/>
        <c:noMultiLvlLbl val="0"/>
      </c:catAx>
      <c:valAx>
        <c:axId val="187067392"/>
        <c:scaling>
          <c:orientation val="minMax"/>
          <c:max val="5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CA"/>
                  <a:t>Average Daily Flow (m3/s)</a:t>
                </a:r>
              </a:p>
            </c:rich>
          </c:tx>
          <c:layout>
            <c:manualLayout>
              <c:xMode val="edge"/>
              <c:yMode val="edge"/>
              <c:x val="0.9564732142857143"/>
              <c:y val="0.369565622479008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06585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775297619047616"/>
          <c:y val="0.14276647237277157"/>
          <c:w val="0.2890625"/>
          <c:h val="0.117391462430832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23</xdr:col>
      <xdr:colOff>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23</xdr:col>
      <xdr:colOff>0</xdr:colOff>
      <xdr:row>48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23</xdr:col>
      <xdr:colOff>0</xdr:colOff>
      <xdr:row>72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114300</xdr:colOff>
      <xdr:row>72</xdr:row>
      <xdr:rowOff>200024</xdr:rowOff>
    </xdr:from>
    <xdr:to>
      <xdr:col>23</xdr:col>
      <xdr:colOff>0</xdr:colOff>
      <xdr:row>91</xdr:row>
      <xdr:rowOff>66674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123825</xdr:colOff>
      <xdr:row>92</xdr:row>
      <xdr:rowOff>95250</xdr:rowOff>
    </xdr:from>
    <xdr:to>
      <xdr:col>23</xdr:col>
      <xdr:colOff>200025</xdr:colOff>
      <xdr:row>112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23</xdr:col>
      <xdr:colOff>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23</xdr:col>
      <xdr:colOff>0</xdr:colOff>
      <xdr:row>54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56</xdr:row>
      <xdr:rowOff>0</xdr:rowOff>
    </xdr:from>
    <xdr:to>
      <xdr:col>23</xdr:col>
      <xdr:colOff>0</xdr:colOff>
      <xdr:row>74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74</xdr:row>
      <xdr:rowOff>0</xdr:rowOff>
    </xdr:from>
    <xdr:to>
      <xdr:col>23</xdr:col>
      <xdr:colOff>0</xdr:colOff>
      <xdr:row>74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38100</xdr:colOff>
      <xdr:row>75</xdr:row>
      <xdr:rowOff>95250</xdr:rowOff>
    </xdr:from>
    <xdr:to>
      <xdr:col>23</xdr:col>
      <xdr:colOff>114300</xdr:colOff>
      <xdr:row>95</xdr:row>
      <xdr:rowOff>180975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&amp;I/CS&amp;I%20Water%20Quality/LAB%20ANALYSIS/2012%20Lab%20Analysis/VLOOKUP%20Master%20Lab%20Analysis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S&amp;I/CS&amp;I%20Water%20Quality/WQ%20Reporting/WQO_Reporting_2010/Klondike%20River/klondike_river_analysis_%20graphs_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Code Table"/>
      <sheetName val="WQ Research"/>
    </sheetNames>
    <sheetDataSet>
      <sheetData sheetId="0">
        <row r="2">
          <cell r="A2" t="str">
            <v>BI01</v>
          </cell>
          <cell r="B2" t="str">
            <v>Big Creek</v>
          </cell>
          <cell r="C2" t="str">
            <v>A</v>
          </cell>
          <cell r="D2" t="str">
            <v>Big Creek</v>
          </cell>
          <cell r="E2" t="str">
            <v>Big Creek  near the mouth at bridge</v>
          </cell>
          <cell r="F2" t="str">
            <v>BC 01</v>
          </cell>
          <cell r="G2" t="str">
            <v>BAM</v>
          </cell>
          <cell r="H2" t="str">
            <v>Y</v>
          </cell>
          <cell r="I2" t="str">
            <v>2008, 2009</v>
          </cell>
          <cell r="J2">
            <v>62.59901</v>
          </cell>
          <cell r="K2">
            <v>-137.01318000000001</v>
          </cell>
          <cell r="L2">
            <v>10</v>
          </cell>
          <cell r="M2" t="str">
            <v>High</v>
          </cell>
          <cell r="N2">
            <v>0</v>
          </cell>
          <cell r="O2" t="str">
            <v>NA</v>
          </cell>
          <cell r="P2">
            <v>25</v>
          </cell>
          <cell r="Q2" t="str">
            <v xml:space="preserve"> 09AH003</v>
          </cell>
        </row>
        <row r="3">
          <cell r="A3" t="str">
            <v>BI02</v>
          </cell>
          <cell r="B3" t="str">
            <v>Big Creek</v>
          </cell>
          <cell r="C3" t="str">
            <v>A</v>
          </cell>
          <cell r="D3" t="str">
            <v>Big Creek</v>
          </cell>
          <cell r="E3" t="str">
            <v>Big Creek upstream of Seymour Creek</v>
          </cell>
          <cell r="F3" t="str">
            <v>BC 02</v>
          </cell>
          <cell r="G3" t="str">
            <v>O</v>
          </cell>
          <cell r="H3" t="str">
            <v>N</v>
          </cell>
          <cell r="I3" t="str">
            <v>NA</v>
          </cell>
          <cell r="J3">
            <v>62.355789999999999</v>
          </cell>
          <cell r="K3">
            <v>-137.17789999999999</v>
          </cell>
          <cell r="L3">
            <v>10</v>
          </cell>
          <cell r="M3" t="str">
            <v>High</v>
          </cell>
          <cell r="N3">
            <v>0</v>
          </cell>
          <cell r="O3" t="str">
            <v>NA</v>
          </cell>
          <cell r="P3">
            <v>25</v>
          </cell>
          <cell r="Q3" t="str">
            <v>NA</v>
          </cell>
        </row>
        <row r="4">
          <cell r="A4" t="str">
            <v>BI03</v>
          </cell>
          <cell r="B4" t="str">
            <v>Big Creek</v>
          </cell>
          <cell r="C4" t="str">
            <v>A</v>
          </cell>
          <cell r="D4" t="str">
            <v>Big Creek</v>
          </cell>
          <cell r="E4" t="str">
            <v>Big Creek upstream Happy Creek and downstream Boliden Creek</v>
          </cell>
          <cell r="F4" t="str">
            <v xml:space="preserve">BC 02A </v>
          </cell>
          <cell r="G4" t="str">
            <v>O</v>
          </cell>
          <cell r="H4" t="str">
            <v>N</v>
          </cell>
          <cell r="I4" t="str">
            <v>NA</v>
          </cell>
          <cell r="J4">
            <v>62.34543</v>
          </cell>
          <cell r="K4">
            <v>-137.25592</v>
          </cell>
          <cell r="L4">
            <v>6</v>
          </cell>
          <cell r="M4" t="str">
            <v>Moderate-Moderate</v>
          </cell>
          <cell r="N4">
            <v>200</v>
          </cell>
          <cell r="O4" t="str">
            <v>NA</v>
          </cell>
          <cell r="P4">
            <v>50</v>
          </cell>
          <cell r="Q4" t="str">
            <v>NA</v>
          </cell>
        </row>
        <row r="5">
          <cell r="A5" t="str">
            <v>BI04</v>
          </cell>
          <cell r="B5" t="str">
            <v>Big Creek</v>
          </cell>
          <cell r="C5" t="str">
            <v>A</v>
          </cell>
          <cell r="D5" t="str">
            <v>Big Creek</v>
          </cell>
          <cell r="E5" t="str">
            <v>Big Creek upstream Boliden Creek downstream Mechanic Creek</v>
          </cell>
          <cell r="F5" t="str">
            <v>BC 03</v>
          </cell>
          <cell r="G5" t="str">
            <v>O</v>
          </cell>
          <cell r="H5" t="str">
            <v>N</v>
          </cell>
          <cell r="I5" t="str">
            <v>NA</v>
          </cell>
          <cell r="J5">
            <v>62.351289999999999</v>
          </cell>
          <cell r="K5">
            <v>-137.29741000000001</v>
          </cell>
          <cell r="L5">
            <v>6</v>
          </cell>
          <cell r="M5" t="str">
            <v>Moderate-Moderate</v>
          </cell>
          <cell r="N5">
            <v>200</v>
          </cell>
          <cell r="O5" t="str">
            <v>NA</v>
          </cell>
          <cell r="P5">
            <v>50</v>
          </cell>
          <cell r="Q5" t="str">
            <v>NA</v>
          </cell>
        </row>
        <row r="6">
          <cell r="A6" t="str">
            <v>BI05</v>
          </cell>
          <cell r="B6" t="str">
            <v>Big Creek</v>
          </cell>
          <cell r="C6" t="str">
            <v>A</v>
          </cell>
          <cell r="D6" t="str">
            <v>Big Creek</v>
          </cell>
          <cell r="E6" t="str">
            <v>Upper Big Creek upstream of Mechanic Creek</v>
          </cell>
          <cell r="F6" t="str">
            <v>BC 04</v>
          </cell>
          <cell r="G6" t="str">
            <v>O</v>
          </cell>
          <cell r="H6" t="str">
            <v>Y</v>
          </cell>
          <cell r="I6">
            <v>2008</v>
          </cell>
          <cell r="J6">
            <v>62.348399999999998</v>
          </cell>
          <cell r="K6">
            <v>-137.30297999999999</v>
          </cell>
          <cell r="L6">
            <v>6</v>
          </cell>
          <cell r="M6" t="str">
            <v>Low</v>
          </cell>
          <cell r="N6" t="str">
            <v>NA</v>
          </cell>
          <cell r="O6">
            <v>1.5</v>
          </cell>
          <cell r="P6">
            <v>200</v>
          </cell>
          <cell r="Q6" t="str">
            <v>NA</v>
          </cell>
        </row>
        <row r="7">
          <cell r="A7" t="str">
            <v>BI06</v>
          </cell>
          <cell r="B7" t="str">
            <v>Big Creek</v>
          </cell>
          <cell r="C7" t="str">
            <v>A</v>
          </cell>
          <cell r="D7" t="str">
            <v>Big Creek</v>
          </cell>
          <cell r="E7" t="str">
            <v>Upper Big Creek above all mining</v>
          </cell>
          <cell r="F7" t="str">
            <v>BC 05</v>
          </cell>
          <cell r="G7" t="str">
            <v>AAM</v>
          </cell>
          <cell r="H7" t="str">
            <v>Y</v>
          </cell>
          <cell r="I7">
            <v>2009</v>
          </cell>
          <cell r="J7">
            <v>62.374859999999998</v>
          </cell>
          <cell r="K7">
            <v>-137.38140999999999</v>
          </cell>
          <cell r="L7">
            <v>4</v>
          </cell>
          <cell r="M7" t="str">
            <v>Moderate-Low</v>
          </cell>
          <cell r="N7" t="str">
            <v>NA</v>
          </cell>
          <cell r="O7">
            <v>1.2</v>
          </cell>
          <cell r="P7">
            <v>80</v>
          </cell>
          <cell r="Q7" t="str">
            <v>NA</v>
          </cell>
        </row>
        <row r="8">
          <cell r="A8" t="str">
            <v>BI_BO01</v>
          </cell>
          <cell r="B8" t="str">
            <v>Big Creek</v>
          </cell>
          <cell r="C8" t="str">
            <v>A</v>
          </cell>
          <cell r="D8" t="str">
            <v>Boliden Creek</v>
          </cell>
          <cell r="E8" t="str">
            <v>Boliden Creek mouth at road culvert</v>
          </cell>
          <cell r="F8" t="str">
            <v>BC BOL 01</v>
          </cell>
          <cell r="G8" t="str">
            <v>MT</v>
          </cell>
          <cell r="H8" t="str">
            <v>N</v>
          </cell>
          <cell r="I8" t="str">
            <v>NA</v>
          </cell>
          <cell r="J8">
            <v>62.34525</v>
          </cell>
          <cell r="K8">
            <v>-137.25809000000001</v>
          </cell>
          <cell r="L8">
            <v>6</v>
          </cell>
          <cell r="M8" t="str">
            <v>Moderate-Moderate</v>
          </cell>
          <cell r="N8">
            <v>200</v>
          </cell>
          <cell r="O8" t="str">
            <v>NA</v>
          </cell>
          <cell r="P8">
            <v>50</v>
          </cell>
          <cell r="Q8" t="str">
            <v>NA</v>
          </cell>
        </row>
        <row r="9">
          <cell r="A9" t="str">
            <v>BI_SE_BO01</v>
          </cell>
          <cell r="B9" t="str">
            <v>Big Creek</v>
          </cell>
          <cell r="C9" t="str">
            <v>A</v>
          </cell>
          <cell r="D9" t="str">
            <v>Bow Creek</v>
          </cell>
          <cell r="E9" t="str">
            <v>Bow Creek mouth</v>
          </cell>
          <cell r="F9" t="str">
            <v>BC BOW 01</v>
          </cell>
          <cell r="G9" t="str">
            <v>MT</v>
          </cell>
          <cell r="H9" t="str">
            <v>N</v>
          </cell>
          <cell r="I9" t="str">
            <v>NA</v>
          </cell>
          <cell r="J9">
            <v>62.305999999999997</v>
          </cell>
          <cell r="K9">
            <v>-137.21628999999999</v>
          </cell>
          <cell r="L9">
            <v>6</v>
          </cell>
          <cell r="M9" t="str">
            <v>Moderate-Moderate</v>
          </cell>
          <cell r="N9">
            <v>200</v>
          </cell>
          <cell r="O9" t="str">
            <v>NA</v>
          </cell>
          <cell r="P9">
            <v>50</v>
          </cell>
          <cell r="Q9" t="str">
            <v>NA</v>
          </cell>
        </row>
        <row r="10">
          <cell r="A10" t="str">
            <v>BI_HA01</v>
          </cell>
          <cell r="B10" t="str">
            <v>Big Creek</v>
          </cell>
          <cell r="C10" t="str">
            <v>A</v>
          </cell>
          <cell r="D10" t="str">
            <v>Happy Creek</v>
          </cell>
          <cell r="E10" t="str">
            <v>Happy Creek mouth</v>
          </cell>
          <cell r="F10" t="str">
            <v>BC HAP 01</v>
          </cell>
          <cell r="G10" t="str">
            <v>MT</v>
          </cell>
          <cell r="H10" t="str">
            <v>N</v>
          </cell>
          <cell r="I10" t="str">
            <v>NA</v>
          </cell>
          <cell r="J10">
            <v>62.346719999999998</v>
          </cell>
          <cell r="K10">
            <v>-137.23535000000001</v>
          </cell>
          <cell r="L10">
            <v>1</v>
          </cell>
          <cell r="M10" t="str">
            <v>Low</v>
          </cell>
          <cell r="N10" t="str">
            <v>NA</v>
          </cell>
          <cell r="O10">
            <v>1.5</v>
          </cell>
          <cell r="P10">
            <v>200</v>
          </cell>
          <cell r="Q10" t="str">
            <v>NA</v>
          </cell>
        </row>
        <row r="11">
          <cell r="A11" t="str">
            <v>BI_ME01</v>
          </cell>
          <cell r="B11" t="str">
            <v>Big Creek</v>
          </cell>
          <cell r="C11" t="str">
            <v>A</v>
          </cell>
          <cell r="D11" t="str">
            <v>Mechanic Creek</v>
          </cell>
          <cell r="E11" t="str">
            <v>Mechanic Creek mouth</v>
          </cell>
          <cell r="F11" t="str">
            <v>BC MEC 01</v>
          </cell>
          <cell r="G11" t="str">
            <v>MT</v>
          </cell>
          <cell r="H11" t="str">
            <v>N</v>
          </cell>
          <cell r="I11" t="str">
            <v>NA</v>
          </cell>
          <cell r="J11">
            <v>62.347639999999998</v>
          </cell>
          <cell r="K11">
            <v>-137.30185</v>
          </cell>
          <cell r="L11">
            <v>1</v>
          </cell>
          <cell r="M11" t="str">
            <v>Low</v>
          </cell>
          <cell r="N11" t="str">
            <v>NA</v>
          </cell>
          <cell r="O11">
            <v>1.5</v>
          </cell>
          <cell r="P11">
            <v>200</v>
          </cell>
          <cell r="Q11" t="str">
            <v>NA</v>
          </cell>
        </row>
        <row r="12">
          <cell r="A12" t="str">
            <v>BI_ME02</v>
          </cell>
          <cell r="B12" t="str">
            <v>Big Creek</v>
          </cell>
          <cell r="C12" t="str">
            <v>A</v>
          </cell>
          <cell r="D12" t="str">
            <v>Mechanic Creek</v>
          </cell>
          <cell r="E12" t="str">
            <v xml:space="preserve">Mechanic Creek </v>
          </cell>
          <cell r="F12" t="str">
            <v>BC MEC 02</v>
          </cell>
          <cell r="G12" t="str">
            <v>O</v>
          </cell>
          <cell r="H12" t="str">
            <v>N</v>
          </cell>
          <cell r="I12" t="str">
            <v>NA</v>
          </cell>
          <cell r="J12">
            <v>62.340850000000003</v>
          </cell>
          <cell r="K12">
            <v>-137.31169</v>
          </cell>
          <cell r="L12">
            <v>1</v>
          </cell>
          <cell r="M12" t="str">
            <v>Low</v>
          </cell>
          <cell r="N12" t="str">
            <v>NA</v>
          </cell>
          <cell r="O12">
            <v>1.5</v>
          </cell>
          <cell r="P12">
            <v>200</v>
          </cell>
          <cell r="Q12" t="str">
            <v>NA</v>
          </cell>
        </row>
        <row r="13">
          <cell r="A13" t="str">
            <v>BI_ME03</v>
          </cell>
          <cell r="B13" t="str">
            <v>Big Creek</v>
          </cell>
          <cell r="C13" t="str">
            <v>A</v>
          </cell>
          <cell r="D13" t="str">
            <v>Mechanic Creek</v>
          </cell>
          <cell r="E13" t="str">
            <v>Mechanic Creek at road crossing</v>
          </cell>
          <cell r="F13" t="str">
            <v>BC MEC 03</v>
          </cell>
          <cell r="G13" t="str">
            <v>O</v>
          </cell>
          <cell r="H13" t="str">
            <v>Y</v>
          </cell>
          <cell r="I13">
            <v>2008</v>
          </cell>
          <cell r="J13">
            <v>62.330649999999999</v>
          </cell>
          <cell r="K13">
            <v>-137.31941</v>
          </cell>
          <cell r="L13">
            <v>1</v>
          </cell>
          <cell r="M13" t="str">
            <v>Low</v>
          </cell>
          <cell r="N13" t="str">
            <v>NA</v>
          </cell>
          <cell r="O13">
            <v>1.5</v>
          </cell>
          <cell r="P13">
            <v>200</v>
          </cell>
          <cell r="Q13" t="str">
            <v>NA</v>
          </cell>
        </row>
        <row r="14">
          <cell r="A14" t="str">
            <v>BI_ME04</v>
          </cell>
          <cell r="B14" t="str">
            <v>Big Creek</v>
          </cell>
          <cell r="C14" t="str">
            <v>A</v>
          </cell>
          <cell r="D14" t="str">
            <v>Mechanic Creek</v>
          </cell>
          <cell r="E14" t="str">
            <v>Mechanic Creek above all mining</v>
          </cell>
          <cell r="F14" t="str">
            <v>BC MEC 04</v>
          </cell>
          <cell r="G14" t="str">
            <v>AAM</v>
          </cell>
          <cell r="H14" t="str">
            <v>N</v>
          </cell>
          <cell r="I14" t="str">
            <v>NA</v>
          </cell>
          <cell r="J14">
            <v>62.327710000000003</v>
          </cell>
          <cell r="K14">
            <v>-137.32123000000001</v>
          </cell>
          <cell r="L14">
            <v>0</v>
          </cell>
          <cell r="M14" t="str">
            <v>Low</v>
          </cell>
          <cell r="N14" t="str">
            <v>NA</v>
          </cell>
          <cell r="O14">
            <v>1.5</v>
          </cell>
          <cell r="P14">
            <v>200</v>
          </cell>
          <cell r="Q14" t="str">
            <v>NA</v>
          </cell>
        </row>
        <row r="15">
          <cell r="A15" t="str">
            <v>BI_RE01</v>
          </cell>
          <cell r="B15" t="str">
            <v>Big Creek</v>
          </cell>
          <cell r="C15" t="str">
            <v>A</v>
          </cell>
          <cell r="D15" t="str">
            <v>Revenue Creek</v>
          </cell>
          <cell r="E15" t="str">
            <v>Revenue Creek mouth</v>
          </cell>
          <cell r="F15" t="str">
            <v>BC REV 01</v>
          </cell>
          <cell r="G15" t="str">
            <v>MT</v>
          </cell>
          <cell r="H15" t="str">
            <v>N</v>
          </cell>
          <cell r="I15" t="str">
            <v>NA</v>
          </cell>
          <cell r="J15">
            <v>62.345039999999997</v>
          </cell>
          <cell r="K15">
            <v>-137.27413999999999</v>
          </cell>
          <cell r="L15">
            <v>6</v>
          </cell>
          <cell r="M15" t="str">
            <v>Moderate-Moderate</v>
          </cell>
          <cell r="N15">
            <v>200</v>
          </cell>
          <cell r="O15" t="str">
            <v>NA</v>
          </cell>
          <cell r="P15">
            <v>50</v>
          </cell>
          <cell r="Q15" t="str">
            <v>NA</v>
          </cell>
        </row>
        <row r="16">
          <cell r="A16" t="str">
            <v>BI_RE02</v>
          </cell>
          <cell r="B16" t="str">
            <v>Big Creek</v>
          </cell>
          <cell r="C16" t="str">
            <v>A</v>
          </cell>
          <cell r="D16" t="str">
            <v>Revenue Creek</v>
          </cell>
          <cell r="E16" t="str">
            <v>Revenue Creek upstream of Whirlwind Creek</v>
          </cell>
          <cell r="F16" t="str">
            <v>BC REV 02</v>
          </cell>
          <cell r="G16" t="str">
            <v>B</v>
          </cell>
          <cell r="H16" t="str">
            <v>N</v>
          </cell>
          <cell r="I16" t="str">
            <v>NA</v>
          </cell>
          <cell r="J16">
            <v>62.33569</v>
          </cell>
          <cell r="K16">
            <v>-137.27481</v>
          </cell>
          <cell r="L16">
            <v>1</v>
          </cell>
          <cell r="M16" t="str">
            <v>Low</v>
          </cell>
          <cell r="N16" t="str">
            <v>NA</v>
          </cell>
          <cell r="O16">
            <v>1.5</v>
          </cell>
          <cell r="P16">
            <v>200</v>
          </cell>
          <cell r="Q16" t="str">
            <v>NA</v>
          </cell>
        </row>
        <row r="17">
          <cell r="A17" t="str">
            <v>BI_SE01</v>
          </cell>
          <cell r="B17" t="str">
            <v>Big Creek</v>
          </cell>
          <cell r="C17" t="str">
            <v>A</v>
          </cell>
          <cell r="D17" t="str">
            <v>Seymour Creek</v>
          </cell>
          <cell r="E17" t="str">
            <v>Seymour Creek mouth</v>
          </cell>
          <cell r="F17" t="str">
            <v>BC SEY 01</v>
          </cell>
          <cell r="G17" t="str">
            <v>MT</v>
          </cell>
          <cell r="H17" t="str">
            <v>Y</v>
          </cell>
          <cell r="I17" t="str">
            <v>2008, 2009</v>
          </cell>
          <cell r="J17">
            <v>62.355600000000003</v>
          </cell>
          <cell r="K17">
            <v>-137.17699999999999</v>
          </cell>
          <cell r="L17">
            <v>7</v>
          </cell>
          <cell r="M17" t="str">
            <v>Moderate-High</v>
          </cell>
          <cell r="N17">
            <v>200</v>
          </cell>
          <cell r="O17" t="str">
            <v>NA</v>
          </cell>
          <cell r="P17">
            <v>25</v>
          </cell>
          <cell r="Q17" t="str">
            <v>NA</v>
          </cell>
        </row>
        <row r="18">
          <cell r="A18" t="str">
            <v>BI_SE02</v>
          </cell>
          <cell r="B18" t="str">
            <v>Big Creek</v>
          </cell>
          <cell r="C18" t="str">
            <v>A</v>
          </cell>
          <cell r="D18" t="str">
            <v>Seymour Creek</v>
          </cell>
          <cell r="E18" t="str">
            <v>Seymour Creek at road crossing</v>
          </cell>
          <cell r="F18" t="str">
            <v>BC SEY 02</v>
          </cell>
          <cell r="G18" t="str">
            <v>O</v>
          </cell>
          <cell r="H18" t="str">
            <v>N</v>
          </cell>
          <cell r="I18" t="str">
            <v>NA</v>
          </cell>
          <cell r="J18">
            <v>62.30057</v>
          </cell>
          <cell r="K18">
            <v>-137.21415999999999</v>
          </cell>
          <cell r="L18">
            <v>6</v>
          </cell>
          <cell r="M18" t="str">
            <v>Moderate-Moderate</v>
          </cell>
          <cell r="N18">
            <v>200</v>
          </cell>
          <cell r="O18" t="str">
            <v>NA</v>
          </cell>
          <cell r="P18">
            <v>50</v>
          </cell>
          <cell r="Q18" t="str">
            <v>NA</v>
          </cell>
        </row>
        <row r="19">
          <cell r="A19" t="str">
            <v>BI_SE03</v>
          </cell>
          <cell r="B19" t="str">
            <v>Big Creek</v>
          </cell>
          <cell r="C19" t="str">
            <v>A</v>
          </cell>
          <cell r="D19" t="str">
            <v>Seymour Creek</v>
          </cell>
          <cell r="E19" t="str">
            <v>Seymour Creek above all mining</v>
          </cell>
          <cell r="F19" t="str">
            <v>BC SEY 03</v>
          </cell>
          <cell r="G19" t="str">
            <v>AAM</v>
          </cell>
          <cell r="H19" t="str">
            <v>N</v>
          </cell>
          <cell r="I19" t="str">
            <v>NA</v>
          </cell>
          <cell r="J19">
            <v>62.278799999999997</v>
          </cell>
          <cell r="K19">
            <v>-137.17442</v>
          </cell>
          <cell r="L19">
            <v>1</v>
          </cell>
          <cell r="M19" t="str">
            <v>Low</v>
          </cell>
          <cell r="N19" t="str">
            <v>NA</v>
          </cell>
          <cell r="O19">
            <v>1.5</v>
          </cell>
          <cell r="P19">
            <v>200</v>
          </cell>
          <cell r="Q19" t="str">
            <v>NA</v>
          </cell>
        </row>
        <row r="20">
          <cell r="A20" t="str">
            <v>BI_RE_WH01</v>
          </cell>
          <cell r="B20" t="str">
            <v>Big Creek</v>
          </cell>
          <cell r="C20" t="str">
            <v>A</v>
          </cell>
          <cell r="D20" t="str">
            <v>Whirlind Creek</v>
          </cell>
          <cell r="E20" t="str">
            <v>Whirlwind Creek mouth</v>
          </cell>
          <cell r="F20" t="str">
            <v>BC WHI 01</v>
          </cell>
          <cell r="G20" t="str">
            <v>MT</v>
          </cell>
          <cell r="H20" t="str">
            <v>N</v>
          </cell>
          <cell r="I20" t="str">
            <v>NA</v>
          </cell>
          <cell r="J20">
            <v>62.33558</v>
          </cell>
          <cell r="K20">
            <v>-137.27507</v>
          </cell>
          <cell r="L20">
            <v>1</v>
          </cell>
          <cell r="M20" t="str">
            <v>Low</v>
          </cell>
          <cell r="N20" t="str">
            <v>NA</v>
          </cell>
          <cell r="O20">
            <v>1.5</v>
          </cell>
          <cell r="P20">
            <v>200</v>
          </cell>
          <cell r="Q20" t="str">
            <v>NA</v>
          </cell>
        </row>
        <row r="21">
          <cell r="A21" t="str">
            <v>BI_RE_WH02</v>
          </cell>
          <cell r="B21" t="str">
            <v>Big Creek</v>
          </cell>
          <cell r="C21" t="str">
            <v>A</v>
          </cell>
          <cell r="D21" t="str">
            <v>Whirlind Creek</v>
          </cell>
          <cell r="E21" t="str">
            <v>Whirlwind Creek above all mining</v>
          </cell>
          <cell r="F21" t="str">
            <v>BC WHI 02</v>
          </cell>
          <cell r="G21" t="str">
            <v>AAM</v>
          </cell>
          <cell r="H21" t="str">
            <v>N</v>
          </cell>
          <cell r="I21" t="str">
            <v>NA</v>
          </cell>
          <cell r="J21">
            <v>62.332349999999998</v>
          </cell>
          <cell r="K21">
            <v>-137.28101000000001</v>
          </cell>
          <cell r="L21">
            <v>1</v>
          </cell>
          <cell r="M21" t="str">
            <v>Low</v>
          </cell>
          <cell r="N21" t="str">
            <v>NA</v>
          </cell>
          <cell r="O21">
            <v>1.5</v>
          </cell>
          <cell r="P21">
            <v>200</v>
          </cell>
          <cell r="Q21" t="str">
            <v>NA</v>
          </cell>
        </row>
        <row r="22">
          <cell r="A22" t="str">
            <v>BI_ST_01</v>
          </cell>
          <cell r="B22" t="str">
            <v>Big Creek</v>
          </cell>
          <cell r="C22" t="str">
            <v>A</v>
          </cell>
          <cell r="D22" t="str">
            <v>Stoddart Creek</v>
          </cell>
          <cell r="E22" t="str">
            <v>Stoddart Creek mouth</v>
          </cell>
          <cell r="F22" t="str">
            <v>BC STO 01</v>
          </cell>
          <cell r="G22" t="str">
            <v>MT</v>
          </cell>
          <cell r="H22" t="str">
            <v>N</v>
          </cell>
          <cell r="I22" t="str">
            <v>NA</v>
          </cell>
          <cell r="J22">
            <v>62.363888889999998</v>
          </cell>
          <cell r="K22">
            <v>-137.14027780000001</v>
          </cell>
          <cell r="L22">
            <v>7</v>
          </cell>
          <cell r="M22" t="str">
            <v>Moderate-High</v>
          </cell>
          <cell r="N22">
            <v>200</v>
          </cell>
          <cell r="O22" t="str">
            <v>NA</v>
          </cell>
          <cell r="P22">
            <v>25</v>
          </cell>
          <cell r="Q22" t="str">
            <v>NA</v>
          </cell>
        </row>
        <row r="23">
          <cell r="A23" t="str">
            <v>FO01</v>
          </cell>
          <cell r="B23" t="str">
            <v>Forty Mile River</v>
          </cell>
          <cell r="C23" t="str">
            <v>B</v>
          </cell>
          <cell r="D23" t="str">
            <v>Forty Mile River</v>
          </cell>
          <cell r="E23" t="str">
            <v>Forty Mile River mouth</v>
          </cell>
          <cell r="F23" t="str">
            <v>40M 01</v>
          </cell>
          <cell r="G23" t="str">
            <v>MT</v>
          </cell>
          <cell r="H23" t="str">
            <v>N</v>
          </cell>
          <cell r="I23" t="str">
            <v>NA</v>
          </cell>
          <cell r="J23">
            <v>64.423940000000002</v>
          </cell>
          <cell r="K23">
            <v>-140.55965</v>
          </cell>
          <cell r="L23">
            <v>11</v>
          </cell>
          <cell r="M23" t="str">
            <v>Area of special consideration</v>
          </cell>
          <cell r="N23" t="str">
            <v>NA</v>
          </cell>
          <cell r="O23">
            <v>0.8</v>
          </cell>
          <cell r="P23">
            <v>100</v>
          </cell>
          <cell r="Q23" t="str">
            <v>NA</v>
          </cell>
        </row>
        <row r="24">
          <cell r="A24" t="str">
            <v>FO02</v>
          </cell>
          <cell r="B24" t="str">
            <v>Forty Mile River</v>
          </cell>
          <cell r="C24" t="str">
            <v>B</v>
          </cell>
          <cell r="D24" t="str">
            <v>Forty Mile River</v>
          </cell>
          <cell r="E24" t="str">
            <v>Forty Mile Creek upstream of Clinton Creek</v>
          </cell>
          <cell r="F24" t="str">
            <v xml:space="preserve">40M 02 </v>
          </cell>
          <cell r="G24" t="str">
            <v>O</v>
          </cell>
          <cell r="H24" t="str">
            <v>N</v>
          </cell>
          <cell r="I24" t="str">
            <v>NA</v>
          </cell>
          <cell r="J24">
            <v>64.369240000000005</v>
          </cell>
          <cell r="K24">
            <v>-140.73253</v>
          </cell>
          <cell r="L24">
            <v>11</v>
          </cell>
          <cell r="M24" t="str">
            <v>Area of special consideration</v>
          </cell>
          <cell r="N24" t="str">
            <v>NA</v>
          </cell>
          <cell r="O24">
            <v>0.8</v>
          </cell>
          <cell r="P24">
            <v>100</v>
          </cell>
          <cell r="Q24" t="str">
            <v>NA</v>
          </cell>
        </row>
        <row r="25">
          <cell r="A25" t="str">
            <v>FO03</v>
          </cell>
          <cell r="B25" t="str">
            <v>Forty Mile River</v>
          </cell>
          <cell r="C25" t="str">
            <v>B</v>
          </cell>
          <cell r="D25" t="str">
            <v>Forty Mile River</v>
          </cell>
          <cell r="E25" t="str">
            <v>Forty Mile River upstream of Marten Creek</v>
          </cell>
          <cell r="F25" t="str">
            <v>40M 03</v>
          </cell>
          <cell r="G25" t="str">
            <v>O</v>
          </cell>
          <cell r="H25" t="str">
            <v>N</v>
          </cell>
          <cell r="I25" t="str">
            <v>NA</v>
          </cell>
          <cell r="J25">
            <v>64.357720999999998</v>
          </cell>
          <cell r="K25">
            <v>-140.79825199999999</v>
          </cell>
          <cell r="L25">
            <v>11</v>
          </cell>
          <cell r="M25" t="str">
            <v>Area of special consideration</v>
          </cell>
          <cell r="N25" t="str">
            <v>NA</v>
          </cell>
          <cell r="O25">
            <v>0.8</v>
          </cell>
          <cell r="P25">
            <v>100</v>
          </cell>
          <cell r="Q25" t="str">
            <v>NA</v>
          </cell>
        </row>
        <row r="26">
          <cell r="A26" t="str">
            <v>FO04</v>
          </cell>
          <cell r="B26" t="str">
            <v>Forty Mile River</v>
          </cell>
          <cell r="C26" t="str">
            <v>B</v>
          </cell>
          <cell r="D26" t="str">
            <v>Forty Mile River</v>
          </cell>
          <cell r="E26" t="str">
            <v>Forty Mile River above all mining</v>
          </cell>
          <cell r="F26" t="str">
            <v>40M 04</v>
          </cell>
          <cell r="G26" t="str">
            <v>AAM</v>
          </cell>
          <cell r="H26" t="str">
            <v>N</v>
          </cell>
          <cell r="I26" t="str">
            <v>NA</v>
          </cell>
          <cell r="J26">
            <v>64.321780000000004</v>
          </cell>
          <cell r="K26">
            <v>-140.93283</v>
          </cell>
          <cell r="L26">
            <v>11</v>
          </cell>
          <cell r="M26" t="str">
            <v>Area of special consideration</v>
          </cell>
          <cell r="N26" t="str">
            <v>NA</v>
          </cell>
          <cell r="O26">
            <v>0.8</v>
          </cell>
          <cell r="P26">
            <v>100</v>
          </cell>
          <cell r="Q26" t="str">
            <v>NA</v>
          </cell>
        </row>
        <row r="27">
          <cell r="A27" t="str">
            <v>FO_CL01</v>
          </cell>
          <cell r="B27" t="str">
            <v>Forty Mile River</v>
          </cell>
          <cell r="C27" t="str">
            <v>B</v>
          </cell>
          <cell r="D27" t="str">
            <v>Clinton Creek</v>
          </cell>
          <cell r="E27" t="str">
            <v>Clinton Creek mouth</v>
          </cell>
          <cell r="F27" t="str">
            <v>40M CLI 01</v>
          </cell>
          <cell r="G27" t="str">
            <v>MT</v>
          </cell>
          <cell r="H27" t="str">
            <v>N</v>
          </cell>
          <cell r="I27" t="str">
            <v>NA</v>
          </cell>
          <cell r="J27">
            <v>64.403570000000002</v>
          </cell>
          <cell r="K27">
            <v>-140.59813</v>
          </cell>
          <cell r="L27">
            <v>11</v>
          </cell>
          <cell r="M27" t="str">
            <v>Area of special consideration</v>
          </cell>
          <cell r="N27" t="str">
            <v>NA</v>
          </cell>
          <cell r="O27">
            <v>0.8</v>
          </cell>
          <cell r="P27">
            <v>100</v>
          </cell>
          <cell r="Q27" t="str">
            <v>NA</v>
          </cell>
        </row>
        <row r="28">
          <cell r="A28" t="str">
            <v>FO_MA01</v>
          </cell>
          <cell r="B28" t="str">
            <v>Forty Mile River</v>
          </cell>
          <cell r="C28" t="str">
            <v>B</v>
          </cell>
          <cell r="D28" t="str">
            <v>Marten Creek</v>
          </cell>
          <cell r="E28" t="str">
            <v>Marten Creek mouth</v>
          </cell>
          <cell r="F28" t="str">
            <v>40M MAR 01</v>
          </cell>
          <cell r="G28" t="str">
            <v>MT</v>
          </cell>
          <cell r="H28" t="str">
            <v>N</v>
          </cell>
          <cell r="I28" t="str">
            <v>NA</v>
          </cell>
          <cell r="J28">
            <v>64.353610000000003</v>
          </cell>
          <cell r="K28">
            <v>-140.81005999999999</v>
          </cell>
          <cell r="L28">
            <v>1</v>
          </cell>
          <cell r="M28" t="str">
            <v>Low</v>
          </cell>
          <cell r="N28">
            <v>200</v>
          </cell>
          <cell r="O28" t="str">
            <v>NA</v>
          </cell>
          <cell r="P28">
            <v>300</v>
          </cell>
          <cell r="Q28" t="str">
            <v>NA</v>
          </cell>
        </row>
        <row r="29">
          <cell r="A29" t="str">
            <v>IN01</v>
          </cell>
          <cell r="B29" t="str">
            <v>Indian River</v>
          </cell>
          <cell r="C29" t="str">
            <v>B</v>
          </cell>
          <cell r="D29" t="str">
            <v>Indian River</v>
          </cell>
          <cell r="E29" t="str">
            <v>Indian River near mouth</v>
          </cell>
          <cell r="F29" t="str">
            <v>IND 01</v>
          </cell>
          <cell r="G29" t="str">
            <v>BAM</v>
          </cell>
          <cell r="H29" t="str">
            <v>Y</v>
          </cell>
          <cell r="I29" t="str">
            <v>2008, 2009, 2010</v>
          </cell>
          <cell r="J29">
            <v>63.777940000000001</v>
          </cell>
          <cell r="K29">
            <v>-139.70927</v>
          </cell>
          <cell r="L29">
            <v>6</v>
          </cell>
          <cell r="M29" t="str">
            <v>Moderate-Moderate</v>
          </cell>
          <cell r="N29" t="str">
            <v>NA</v>
          </cell>
          <cell r="O29">
            <v>0.8</v>
          </cell>
          <cell r="P29">
            <v>100</v>
          </cell>
          <cell r="Q29" t="str">
            <v xml:space="preserve"> 09EB003</v>
          </cell>
        </row>
        <row r="30">
          <cell r="A30" t="str">
            <v>IN02</v>
          </cell>
          <cell r="B30" t="str">
            <v>Indian River</v>
          </cell>
          <cell r="C30" t="str">
            <v>B</v>
          </cell>
          <cell r="D30" t="str">
            <v>Indian River</v>
          </cell>
          <cell r="E30" t="str">
            <v>Indian River upstream of Nine Mile Creek and downstream of Ophir Creek</v>
          </cell>
          <cell r="F30" t="str">
            <v>IND 02</v>
          </cell>
          <cell r="G30" t="str">
            <v>O</v>
          </cell>
          <cell r="H30" t="str">
            <v>N</v>
          </cell>
          <cell r="I30" t="str">
            <v>NA</v>
          </cell>
          <cell r="J30">
            <v>63.77337</v>
          </cell>
          <cell r="K30">
            <v>-139.34888000000001</v>
          </cell>
          <cell r="L30">
            <v>1</v>
          </cell>
          <cell r="M30" t="str">
            <v>Low</v>
          </cell>
          <cell r="N30" t="str">
            <v>NA</v>
          </cell>
          <cell r="O30">
            <v>2</v>
          </cell>
          <cell r="P30">
            <v>300</v>
          </cell>
          <cell r="Q30" t="str">
            <v>NA</v>
          </cell>
        </row>
        <row r="31">
          <cell r="A31" t="str">
            <v>IN03</v>
          </cell>
          <cell r="B31" t="str">
            <v>Indian River</v>
          </cell>
          <cell r="C31" t="str">
            <v>B</v>
          </cell>
          <cell r="D31" t="str">
            <v>Indian River</v>
          </cell>
          <cell r="E31" t="str">
            <v>Indian River downstream of Ruby Creek</v>
          </cell>
          <cell r="F31" t="str">
            <v>IND 03</v>
          </cell>
          <cell r="G31" t="str">
            <v>O</v>
          </cell>
          <cell r="H31" t="str">
            <v>N</v>
          </cell>
          <cell r="I31" t="str">
            <v>NA</v>
          </cell>
          <cell r="J31">
            <v>63.768520000000002</v>
          </cell>
          <cell r="K31">
            <v>-139.31589</v>
          </cell>
          <cell r="L31">
            <v>1</v>
          </cell>
          <cell r="M31" t="str">
            <v>Low</v>
          </cell>
          <cell r="N31" t="str">
            <v>NA</v>
          </cell>
          <cell r="O31">
            <v>2</v>
          </cell>
          <cell r="P31">
            <v>300</v>
          </cell>
          <cell r="Q31" t="str">
            <v>NA</v>
          </cell>
        </row>
        <row r="32">
          <cell r="A32" t="str">
            <v>IN04</v>
          </cell>
          <cell r="B32" t="str">
            <v>Indian River</v>
          </cell>
          <cell r="C32" t="str">
            <v>B</v>
          </cell>
          <cell r="D32" t="str">
            <v>Indian River</v>
          </cell>
          <cell r="E32" t="str">
            <v>Indian River downstream of Quartz Creek</v>
          </cell>
          <cell r="F32" t="str">
            <v>IND 04</v>
          </cell>
          <cell r="G32" t="str">
            <v>O</v>
          </cell>
          <cell r="H32" t="str">
            <v>Y</v>
          </cell>
          <cell r="I32">
            <v>2009</v>
          </cell>
          <cell r="J32">
            <v>63.747619999999998</v>
          </cell>
          <cell r="K32">
            <v>-139.16173000000001</v>
          </cell>
          <cell r="L32">
            <v>1</v>
          </cell>
          <cell r="M32" t="str">
            <v>Low</v>
          </cell>
          <cell r="N32" t="str">
            <v>NA</v>
          </cell>
          <cell r="O32">
            <v>2</v>
          </cell>
          <cell r="P32">
            <v>300</v>
          </cell>
          <cell r="Q32" t="str">
            <v>NA</v>
          </cell>
        </row>
        <row r="33">
          <cell r="A33" t="str">
            <v>IN05</v>
          </cell>
          <cell r="B33" t="str">
            <v>Indian River</v>
          </cell>
          <cell r="C33" t="str">
            <v>B</v>
          </cell>
          <cell r="D33" t="str">
            <v>Indian River</v>
          </cell>
          <cell r="E33" t="str">
            <v>Indian River downstream of Gimlex bridge</v>
          </cell>
          <cell r="F33" t="str">
            <v xml:space="preserve">IND 05 </v>
          </cell>
          <cell r="G33" t="str">
            <v>O</v>
          </cell>
          <cell r="H33" t="str">
            <v>N</v>
          </cell>
          <cell r="I33" t="str">
            <v>NA</v>
          </cell>
          <cell r="J33">
            <v>63.737354026871799</v>
          </cell>
          <cell r="K33">
            <v>-139.074388868439</v>
          </cell>
          <cell r="L33">
            <v>1</v>
          </cell>
          <cell r="M33" t="str">
            <v>Low</v>
          </cell>
          <cell r="N33" t="str">
            <v>NA</v>
          </cell>
          <cell r="O33">
            <v>2</v>
          </cell>
          <cell r="P33">
            <v>300</v>
          </cell>
          <cell r="Q33" t="str">
            <v>NA</v>
          </cell>
        </row>
        <row r="34">
          <cell r="A34" t="str">
            <v>IN06</v>
          </cell>
          <cell r="B34" t="str">
            <v>Indian River</v>
          </cell>
          <cell r="C34" t="str">
            <v>B</v>
          </cell>
          <cell r="D34" t="str">
            <v>Indian River</v>
          </cell>
          <cell r="E34" t="str">
            <v>Indian River downstream of Montana Creek</v>
          </cell>
          <cell r="F34" t="str">
            <v>IND 06</v>
          </cell>
          <cell r="G34" t="str">
            <v>O</v>
          </cell>
          <cell r="H34" t="str">
            <v>N</v>
          </cell>
          <cell r="I34" t="str">
            <v>NA</v>
          </cell>
          <cell r="J34">
            <v>63.696829999999999</v>
          </cell>
          <cell r="K34">
            <v>-138.96549999999999</v>
          </cell>
          <cell r="L34">
            <v>1</v>
          </cell>
          <cell r="M34" t="str">
            <v>Low</v>
          </cell>
          <cell r="N34" t="str">
            <v>NA</v>
          </cell>
          <cell r="O34">
            <v>2</v>
          </cell>
          <cell r="P34">
            <v>300</v>
          </cell>
          <cell r="Q34" t="str">
            <v>NA</v>
          </cell>
        </row>
        <row r="35">
          <cell r="A35" t="str">
            <v>IN07</v>
          </cell>
          <cell r="B35" t="str">
            <v>Indian River</v>
          </cell>
          <cell r="C35" t="str">
            <v>B</v>
          </cell>
          <cell r="D35" t="str">
            <v>Indian River</v>
          </cell>
          <cell r="E35" t="str">
            <v>Indian River downstream of Eureka Creek</v>
          </cell>
          <cell r="F35" t="str">
            <v>IND 07</v>
          </cell>
          <cell r="G35" t="str">
            <v>O</v>
          </cell>
          <cell r="H35" t="str">
            <v>N</v>
          </cell>
          <cell r="I35" t="str">
            <v>NA</v>
          </cell>
          <cell r="J35">
            <v>63.693849999999998</v>
          </cell>
          <cell r="K35">
            <v>-138.93163000000001</v>
          </cell>
          <cell r="L35">
            <v>1</v>
          </cell>
          <cell r="M35" t="str">
            <v>Low</v>
          </cell>
          <cell r="N35" t="str">
            <v>NA</v>
          </cell>
          <cell r="O35">
            <v>2</v>
          </cell>
          <cell r="P35">
            <v>300</v>
          </cell>
          <cell r="Q35" t="str">
            <v>NA</v>
          </cell>
        </row>
        <row r="36">
          <cell r="A36" t="str">
            <v>IN08</v>
          </cell>
          <cell r="B36" t="str">
            <v>Indian River</v>
          </cell>
          <cell r="C36" t="str">
            <v>B</v>
          </cell>
          <cell r="D36" t="str">
            <v>Indian River</v>
          </cell>
          <cell r="E36" t="str">
            <v xml:space="preserve">Indian River at bridge over to Eureka Creek </v>
          </cell>
          <cell r="F36" t="str">
            <v xml:space="preserve">IND 08 </v>
          </cell>
          <cell r="G36" t="str">
            <v>O</v>
          </cell>
          <cell r="H36" t="str">
            <v>Y</v>
          </cell>
          <cell r="I36" t="str">
            <v>2008, 2009, 2010</v>
          </cell>
          <cell r="J36">
            <v>63.612540000000003</v>
          </cell>
          <cell r="K36">
            <v>-138.71571</v>
          </cell>
          <cell r="L36">
            <v>1</v>
          </cell>
          <cell r="M36" t="str">
            <v>Low</v>
          </cell>
          <cell r="N36" t="str">
            <v>NA</v>
          </cell>
          <cell r="O36">
            <v>2</v>
          </cell>
          <cell r="P36">
            <v>300</v>
          </cell>
          <cell r="Q36" t="str">
            <v>NA</v>
          </cell>
        </row>
        <row r="37">
          <cell r="A37" t="str">
            <v>IN_AU01</v>
          </cell>
          <cell r="B37" t="str">
            <v>Indian River</v>
          </cell>
          <cell r="C37" t="str">
            <v>B</v>
          </cell>
          <cell r="D37" t="str">
            <v>Australia Creek</v>
          </cell>
          <cell r="E37" t="str">
            <v>Australia Creek mouth</v>
          </cell>
          <cell r="F37" t="str">
            <v>IND AUS 01</v>
          </cell>
          <cell r="G37" t="str">
            <v>MT</v>
          </cell>
          <cell r="H37" t="str">
            <v>N</v>
          </cell>
          <cell r="I37" t="str">
            <v>NA</v>
          </cell>
          <cell r="J37">
            <v>63.623269999999998</v>
          </cell>
          <cell r="K37">
            <v>-138.69434000000001</v>
          </cell>
          <cell r="L37">
            <v>1</v>
          </cell>
          <cell r="M37" t="str">
            <v>Low</v>
          </cell>
          <cell r="N37" t="str">
            <v>NA</v>
          </cell>
          <cell r="O37">
            <v>2</v>
          </cell>
          <cell r="P37">
            <v>300</v>
          </cell>
          <cell r="Q37" t="str">
            <v>NA</v>
          </cell>
        </row>
        <row r="38">
          <cell r="A38" t="str">
            <v>IN_DO01</v>
          </cell>
          <cell r="B38" t="str">
            <v>Indian River</v>
          </cell>
          <cell r="C38" t="str">
            <v>B</v>
          </cell>
          <cell r="D38" t="str">
            <v>Dominion Creek</v>
          </cell>
          <cell r="E38" t="str">
            <v>Dominion Creek mouth and upstream of confluence with Sulphur Creek</v>
          </cell>
          <cell r="F38" t="str">
            <v>IND DOM 01</v>
          </cell>
          <cell r="G38" t="str">
            <v>MT</v>
          </cell>
          <cell r="H38" t="str">
            <v>N</v>
          </cell>
          <cell r="I38" t="str">
            <v>NA</v>
          </cell>
          <cell r="J38">
            <v>63.623629999999999</v>
          </cell>
          <cell r="K38">
            <v>-138.69377</v>
          </cell>
          <cell r="L38">
            <v>1</v>
          </cell>
          <cell r="M38" t="str">
            <v>Low</v>
          </cell>
          <cell r="N38" t="str">
            <v>NA</v>
          </cell>
          <cell r="O38">
            <v>2</v>
          </cell>
          <cell r="P38">
            <v>300</v>
          </cell>
          <cell r="Q38" t="str">
            <v>NA</v>
          </cell>
        </row>
        <row r="39">
          <cell r="A39" t="str">
            <v>IN_DO_GO01</v>
          </cell>
          <cell r="B39" t="str">
            <v>Indian River</v>
          </cell>
          <cell r="C39" t="str">
            <v>B</v>
          </cell>
          <cell r="D39" t="str">
            <v>Gold Run Creek</v>
          </cell>
          <cell r="E39" t="str">
            <v>Gold Run Creek mouth</v>
          </cell>
          <cell r="F39" t="str">
            <v>IND DOM 02</v>
          </cell>
          <cell r="G39" t="str">
            <v>MT</v>
          </cell>
          <cell r="H39" t="str">
            <v>N</v>
          </cell>
          <cell r="I39" t="str">
            <v>NA</v>
          </cell>
          <cell r="J39">
            <v>63.691515407291398</v>
          </cell>
          <cell r="K39">
            <v>-138.59723992614201</v>
          </cell>
          <cell r="L39">
            <v>1</v>
          </cell>
          <cell r="M39" t="str">
            <v>Low</v>
          </cell>
          <cell r="N39" t="str">
            <v>NA</v>
          </cell>
          <cell r="O39">
            <v>2</v>
          </cell>
          <cell r="P39">
            <v>300</v>
          </cell>
          <cell r="Q39" t="str">
            <v>NA</v>
          </cell>
        </row>
        <row r="40">
          <cell r="A40" t="str">
            <v>IN_DO_GR01</v>
          </cell>
          <cell r="B40" t="str">
            <v>Indian River</v>
          </cell>
          <cell r="C40" t="str">
            <v>B</v>
          </cell>
          <cell r="D40" t="str">
            <v>Grant Pup Creek</v>
          </cell>
          <cell r="E40" t="str">
            <v xml:space="preserve">Grant Pup Creek mouth </v>
          </cell>
          <cell r="F40" t="str">
            <v>IND DOM 03</v>
          </cell>
          <cell r="G40" t="str">
            <v>MT</v>
          </cell>
          <cell r="H40" t="str">
            <v>N</v>
          </cell>
          <cell r="I40" t="str">
            <v>NA</v>
          </cell>
          <cell r="J40">
            <v>63.704450325765002</v>
          </cell>
          <cell r="K40">
            <v>-138.57770230257401</v>
          </cell>
          <cell r="L40">
            <v>1</v>
          </cell>
          <cell r="M40" t="str">
            <v>Low</v>
          </cell>
          <cell r="N40" t="str">
            <v>NA</v>
          </cell>
          <cell r="O40">
            <v>2</v>
          </cell>
          <cell r="P40">
            <v>300</v>
          </cell>
          <cell r="Q40" t="str">
            <v>NA</v>
          </cell>
        </row>
        <row r="41">
          <cell r="A41" t="str">
            <v>IN_DO2</v>
          </cell>
          <cell r="B41" t="str">
            <v>Indian River</v>
          </cell>
          <cell r="C41" t="str">
            <v>B</v>
          </cell>
          <cell r="D41" t="str">
            <v>Dominion Creek</v>
          </cell>
          <cell r="E41" t="str">
            <v>Dominion Creek upstream of Gold Run Creek and downstream of Burnham Creek</v>
          </cell>
          <cell r="F41" t="str">
            <v>IND DOM 04</v>
          </cell>
          <cell r="G41" t="str">
            <v>O</v>
          </cell>
          <cell r="H41" t="str">
            <v>N</v>
          </cell>
          <cell r="I41" t="str">
            <v>NA</v>
          </cell>
          <cell r="J41">
            <v>63.716857656107102</v>
          </cell>
          <cell r="K41">
            <v>-138.54523107584399</v>
          </cell>
          <cell r="L41">
            <v>1</v>
          </cell>
          <cell r="M41" t="str">
            <v>Low</v>
          </cell>
          <cell r="N41" t="str">
            <v>NA</v>
          </cell>
          <cell r="O41">
            <v>2</v>
          </cell>
          <cell r="P41">
            <v>300</v>
          </cell>
          <cell r="Q41" t="str">
            <v>NA</v>
          </cell>
        </row>
        <row r="42">
          <cell r="A42" t="str">
            <v>IN_DO_BU01</v>
          </cell>
          <cell r="B42" t="str">
            <v>Indian River</v>
          </cell>
          <cell r="C42" t="str">
            <v>B</v>
          </cell>
          <cell r="D42" t="str">
            <v>Burnham Creek</v>
          </cell>
          <cell r="E42" t="str">
            <v>Burnham Creek mouth</v>
          </cell>
          <cell r="F42" t="str">
            <v>IND DOM 05</v>
          </cell>
          <cell r="G42" t="str">
            <v>MT</v>
          </cell>
          <cell r="H42" t="str">
            <v>N</v>
          </cell>
          <cell r="I42" t="str">
            <v>NA</v>
          </cell>
          <cell r="J42">
            <v>63.728812533833199</v>
          </cell>
          <cell r="K42">
            <v>-138.529140891026</v>
          </cell>
          <cell r="L42">
            <v>1</v>
          </cell>
          <cell r="M42" t="str">
            <v>Low</v>
          </cell>
          <cell r="N42" t="str">
            <v>NA</v>
          </cell>
          <cell r="O42">
            <v>2</v>
          </cell>
          <cell r="P42">
            <v>300</v>
          </cell>
          <cell r="Q42" t="str">
            <v>NA</v>
          </cell>
        </row>
        <row r="43">
          <cell r="A43" t="str">
            <v>IN_DO03</v>
          </cell>
          <cell r="B43" t="str">
            <v>Indian River</v>
          </cell>
          <cell r="C43" t="str">
            <v>B</v>
          </cell>
          <cell r="D43" t="str">
            <v>Dominion Creek</v>
          </cell>
          <cell r="E43" t="str">
            <v>Dominion Creek upstream of Burnham Creek and downstream of Arkansas Creek</v>
          </cell>
          <cell r="F43" t="str">
            <v>IND DOM 06</v>
          </cell>
          <cell r="G43" t="str">
            <v>O</v>
          </cell>
          <cell r="H43" t="str">
            <v>N</v>
          </cell>
          <cell r="I43" t="str">
            <v>NA</v>
          </cell>
          <cell r="J43">
            <v>63.7334909616564</v>
          </cell>
          <cell r="K43">
            <v>-138.52496332804299</v>
          </cell>
          <cell r="L43">
            <v>1</v>
          </cell>
          <cell r="M43" t="str">
            <v>Low</v>
          </cell>
          <cell r="N43" t="str">
            <v>NA</v>
          </cell>
          <cell r="O43">
            <v>2</v>
          </cell>
          <cell r="P43">
            <v>300</v>
          </cell>
          <cell r="Q43" t="str">
            <v>NA</v>
          </cell>
        </row>
        <row r="44">
          <cell r="A44" t="str">
            <v>IN_DO_AR01</v>
          </cell>
          <cell r="B44" t="str">
            <v>Indian River</v>
          </cell>
          <cell r="C44" t="str">
            <v>B</v>
          </cell>
          <cell r="D44" t="str">
            <v>Arkansas Creek</v>
          </cell>
          <cell r="E44" t="str">
            <v>Arkansas Creek mouth</v>
          </cell>
          <cell r="F44" t="str">
            <v>IND DOM 07</v>
          </cell>
          <cell r="G44" t="str">
            <v>MT</v>
          </cell>
          <cell r="H44" t="str">
            <v>N</v>
          </cell>
          <cell r="I44" t="str">
            <v>NA</v>
          </cell>
          <cell r="J44">
            <v>63.744987174204397</v>
          </cell>
          <cell r="K44">
            <v>-138.514672733531</v>
          </cell>
          <cell r="L44">
            <v>1</v>
          </cell>
          <cell r="M44" t="str">
            <v>Low</v>
          </cell>
          <cell r="N44" t="str">
            <v>NA</v>
          </cell>
          <cell r="O44">
            <v>2</v>
          </cell>
          <cell r="P44">
            <v>300</v>
          </cell>
          <cell r="Q44" t="str">
            <v>NA</v>
          </cell>
        </row>
        <row r="45">
          <cell r="A45" t="str">
            <v>IN_DO_KE01</v>
          </cell>
          <cell r="B45" t="str">
            <v>Indian River</v>
          </cell>
          <cell r="C45" t="str">
            <v>B</v>
          </cell>
          <cell r="D45" t="str">
            <v>Kentucky Creek</v>
          </cell>
          <cell r="E45" t="str">
            <v>Kentucky Creek mouth</v>
          </cell>
          <cell r="F45" t="str">
            <v>IND DOM 08</v>
          </cell>
          <cell r="G45" t="str">
            <v>MT</v>
          </cell>
          <cell r="H45" t="str">
            <v>N</v>
          </cell>
          <cell r="I45" t="str">
            <v>NA</v>
          </cell>
          <cell r="J45">
            <v>63.759396746601603</v>
          </cell>
          <cell r="K45">
            <v>-138.51348682268701</v>
          </cell>
          <cell r="L45">
            <v>1</v>
          </cell>
          <cell r="M45" t="str">
            <v>Low</v>
          </cell>
          <cell r="N45" t="str">
            <v>NA</v>
          </cell>
          <cell r="O45">
            <v>2</v>
          </cell>
          <cell r="P45">
            <v>300</v>
          </cell>
          <cell r="Q45" t="str">
            <v>NA</v>
          </cell>
        </row>
        <row r="46">
          <cell r="A46" t="str">
            <v>IN_DO_JE01</v>
          </cell>
          <cell r="B46" t="str">
            <v>Indian River</v>
          </cell>
          <cell r="C46" t="str">
            <v>B</v>
          </cell>
          <cell r="D46" t="str">
            <v>Jensen Creek</v>
          </cell>
          <cell r="E46" t="str">
            <v>Jensen Creek mouth</v>
          </cell>
          <cell r="F46" t="str">
            <v>IND DOM 09</v>
          </cell>
          <cell r="G46" t="str">
            <v>MT</v>
          </cell>
          <cell r="H46" t="str">
            <v>N</v>
          </cell>
          <cell r="I46" t="str">
            <v>NA</v>
          </cell>
          <cell r="J46">
            <v>63.771492242372702</v>
          </cell>
          <cell r="K46">
            <v>-138.53494508639099</v>
          </cell>
          <cell r="L46">
            <v>1</v>
          </cell>
          <cell r="M46" t="str">
            <v>Low</v>
          </cell>
          <cell r="N46" t="str">
            <v>NA</v>
          </cell>
          <cell r="O46">
            <v>2</v>
          </cell>
          <cell r="P46">
            <v>300</v>
          </cell>
          <cell r="Q46" t="str">
            <v>NA</v>
          </cell>
        </row>
        <row r="47">
          <cell r="A47" t="str">
            <v>IN_DO_NE01</v>
          </cell>
          <cell r="B47" t="str">
            <v>Indian River</v>
          </cell>
          <cell r="C47" t="str">
            <v>B</v>
          </cell>
          <cell r="D47" t="str">
            <v>Nevada Creek</v>
          </cell>
          <cell r="E47" t="str">
            <v>Nevada Creek mouth</v>
          </cell>
          <cell r="F47" t="str">
            <v>IND DOM 10</v>
          </cell>
          <cell r="G47" t="str">
            <v>MT</v>
          </cell>
          <cell r="H47" t="str">
            <v>N</v>
          </cell>
          <cell r="I47" t="str">
            <v>NA</v>
          </cell>
          <cell r="J47">
            <v>63.804717885454799</v>
          </cell>
          <cell r="K47">
            <v>-138.60657533489101</v>
          </cell>
          <cell r="L47">
            <v>1</v>
          </cell>
          <cell r="M47" t="str">
            <v>Low</v>
          </cell>
          <cell r="N47" t="str">
            <v>NA</v>
          </cell>
          <cell r="O47">
            <v>2</v>
          </cell>
          <cell r="P47">
            <v>300</v>
          </cell>
          <cell r="Q47" t="str">
            <v>NA</v>
          </cell>
        </row>
        <row r="48">
          <cell r="A48" t="str">
            <v>IN_DO_CHAM01</v>
          </cell>
          <cell r="B48" t="str">
            <v>Indian River</v>
          </cell>
          <cell r="C48" t="str">
            <v>B</v>
          </cell>
          <cell r="D48" t="str">
            <v>Champion Pup Creek</v>
          </cell>
          <cell r="E48" t="str">
            <v>Champion Pup Creek mouth</v>
          </cell>
          <cell r="F48" t="str">
            <v>IND DOM 11</v>
          </cell>
          <cell r="G48" t="str">
            <v>MT</v>
          </cell>
          <cell r="H48" t="str">
            <v>N</v>
          </cell>
          <cell r="I48" t="str">
            <v>NA</v>
          </cell>
          <cell r="J48">
            <v>63.827433472055702</v>
          </cell>
          <cell r="K48">
            <v>-138.68360823735</v>
          </cell>
          <cell r="L48">
            <v>1</v>
          </cell>
          <cell r="M48" t="str">
            <v>Low</v>
          </cell>
          <cell r="N48" t="str">
            <v>NA</v>
          </cell>
          <cell r="O48">
            <v>2</v>
          </cell>
          <cell r="P48">
            <v>300</v>
          </cell>
          <cell r="Q48" t="str">
            <v>NA</v>
          </cell>
        </row>
        <row r="49">
          <cell r="A49" t="str">
            <v>IN_DO_CHAP01</v>
          </cell>
          <cell r="B49" t="str">
            <v>Indian River</v>
          </cell>
          <cell r="C49" t="str">
            <v>B</v>
          </cell>
          <cell r="D49" t="str">
            <v>Chapman Pup Creek</v>
          </cell>
          <cell r="E49" t="str">
            <v>Chapman Pup Creek mouth</v>
          </cell>
          <cell r="F49" t="str">
            <v>IND DOM 12</v>
          </cell>
          <cell r="G49" t="str">
            <v>MT</v>
          </cell>
          <cell r="H49" t="str">
            <v>N</v>
          </cell>
          <cell r="I49" t="str">
            <v>NA</v>
          </cell>
          <cell r="J49">
            <v>63.830908791060097</v>
          </cell>
          <cell r="K49">
            <v>-138.69487122040701</v>
          </cell>
          <cell r="L49">
            <v>1</v>
          </cell>
          <cell r="M49" t="str">
            <v>Low</v>
          </cell>
          <cell r="N49" t="str">
            <v>NA</v>
          </cell>
          <cell r="O49">
            <v>2</v>
          </cell>
          <cell r="P49">
            <v>300</v>
          </cell>
          <cell r="Q49" t="str">
            <v>NA</v>
          </cell>
        </row>
        <row r="50">
          <cell r="A50" t="str">
            <v>IN_DO_EI01</v>
          </cell>
          <cell r="B50" t="str">
            <v>Indian River</v>
          </cell>
          <cell r="C50" t="str">
            <v>B</v>
          </cell>
          <cell r="D50" t="str">
            <v>Eight Below Pup Creek</v>
          </cell>
          <cell r="E50" t="str">
            <v>Eight below Pup Creek mouth</v>
          </cell>
          <cell r="F50" t="str">
            <v>IND DOM 13</v>
          </cell>
          <cell r="G50" t="str">
            <v>MT</v>
          </cell>
          <cell r="H50" t="str">
            <v>N</v>
          </cell>
          <cell r="I50" t="str">
            <v>NA</v>
          </cell>
          <cell r="J50">
            <v>63.833499268965198</v>
          </cell>
          <cell r="K50">
            <v>-138.71324448842401</v>
          </cell>
          <cell r="L50">
            <v>1</v>
          </cell>
          <cell r="M50" t="str">
            <v>Low</v>
          </cell>
          <cell r="N50" t="str">
            <v>NA</v>
          </cell>
          <cell r="O50">
            <v>2</v>
          </cell>
          <cell r="P50">
            <v>300</v>
          </cell>
          <cell r="Q50" t="str">
            <v>NA</v>
          </cell>
        </row>
        <row r="51">
          <cell r="A51" t="str">
            <v>IN_DO_TR01</v>
          </cell>
          <cell r="B51" t="str">
            <v>Indian River</v>
          </cell>
          <cell r="C51" t="str">
            <v>B</v>
          </cell>
          <cell r="D51" t="str">
            <v>Troublesome Pup Creek</v>
          </cell>
          <cell r="E51" t="str">
            <v>Troublesome Pup Creek mouth</v>
          </cell>
          <cell r="F51" t="str">
            <v>IND DOM 14</v>
          </cell>
          <cell r="G51" t="str">
            <v>MT</v>
          </cell>
          <cell r="H51" t="str">
            <v>N</v>
          </cell>
          <cell r="I51" t="str">
            <v>NA</v>
          </cell>
          <cell r="J51">
            <v>63.834999615432103</v>
          </cell>
          <cell r="K51">
            <v>-138.749908323695</v>
          </cell>
          <cell r="L51">
            <v>1</v>
          </cell>
          <cell r="M51" t="str">
            <v>Low</v>
          </cell>
          <cell r="N51" t="str">
            <v>NA</v>
          </cell>
          <cell r="O51">
            <v>2</v>
          </cell>
          <cell r="P51">
            <v>300</v>
          </cell>
          <cell r="Q51" t="str">
            <v>NA</v>
          </cell>
        </row>
        <row r="52">
          <cell r="A52" t="str">
            <v>IN_DO_AL01</v>
          </cell>
          <cell r="B52" t="str">
            <v>Indian River</v>
          </cell>
          <cell r="C52" t="str">
            <v>B</v>
          </cell>
          <cell r="D52" t="str">
            <v>Almeda Pup Creek</v>
          </cell>
          <cell r="E52" t="str">
            <v>Almeda Pup Creek mouth</v>
          </cell>
          <cell r="F52" t="str">
            <v>IND DOM 15</v>
          </cell>
          <cell r="G52" t="str">
            <v>MT</v>
          </cell>
          <cell r="H52" t="str">
            <v>N</v>
          </cell>
          <cell r="I52" t="str">
            <v>NA</v>
          </cell>
          <cell r="J52">
            <v>63.839048049190701</v>
          </cell>
          <cell r="K52">
            <v>-138.784138172719</v>
          </cell>
          <cell r="L52">
            <v>1</v>
          </cell>
          <cell r="M52" t="str">
            <v>Low</v>
          </cell>
          <cell r="N52" t="str">
            <v>NA</v>
          </cell>
          <cell r="O52">
            <v>2</v>
          </cell>
          <cell r="P52">
            <v>300</v>
          </cell>
          <cell r="Q52" t="str">
            <v>NA</v>
          </cell>
        </row>
        <row r="53">
          <cell r="A53" t="str">
            <v>IN_DO_CA01</v>
          </cell>
          <cell r="B53" t="str">
            <v>Indian River</v>
          </cell>
          <cell r="C53" t="str">
            <v>B</v>
          </cell>
          <cell r="D53" t="str">
            <v>Caribou Creek</v>
          </cell>
          <cell r="E53" t="str">
            <v>Caribou Creek mouth</v>
          </cell>
          <cell r="F53" t="str">
            <v>IND DOM 16</v>
          </cell>
          <cell r="G53" t="str">
            <v>MT</v>
          </cell>
          <cell r="H53" t="str">
            <v>N</v>
          </cell>
          <cell r="I53" t="str">
            <v>NA</v>
          </cell>
          <cell r="J53">
            <v>63.842939999999999</v>
          </cell>
          <cell r="K53">
            <v>-138.80054000000001</v>
          </cell>
          <cell r="L53">
            <v>1</v>
          </cell>
          <cell r="M53" t="str">
            <v>Low</v>
          </cell>
          <cell r="N53" t="str">
            <v>NA</v>
          </cell>
          <cell r="O53">
            <v>2</v>
          </cell>
          <cell r="P53">
            <v>300</v>
          </cell>
          <cell r="Q53" t="str">
            <v>NA</v>
          </cell>
        </row>
        <row r="54">
          <cell r="A54" t="str">
            <v>IN_DO_MU01</v>
          </cell>
          <cell r="B54" t="str">
            <v>Indian River</v>
          </cell>
          <cell r="C54" t="str">
            <v>B</v>
          </cell>
          <cell r="D54" t="str">
            <v>Mummie Pup Creek</v>
          </cell>
          <cell r="E54" t="str">
            <v>Mummie Pup Creek mouth</v>
          </cell>
          <cell r="F54" t="str">
            <v>IND DOM 17</v>
          </cell>
          <cell r="G54" t="str">
            <v>MT</v>
          </cell>
          <cell r="H54" t="str">
            <v>N</v>
          </cell>
          <cell r="I54" t="str">
            <v>NA</v>
          </cell>
          <cell r="J54">
            <v>63.857054672129898</v>
          </cell>
          <cell r="K54">
            <v>-138.853518218609</v>
          </cell>
          <cell r="L54">
            <v>1</v>
          </cell>
          <cell r="M54" t="str">
            <v>Low</v>
          </cell>
          <cell r="N54" t="str">
            <v>NA</v>
          </cell>
          <cell r="O54">
            <v>2</v>
          </cell>
          <cell r="P54">
            <v>300</v>
          </cell>
          <cell r="Q54" t="str">
            <v>NA</v>
          </cell>
        </row>
        <row r="55">
          <cell r="A55" t="str">
            <v>IN_DO_LO01</v>
          </cell>
          <cell r="B55" t="str">
            <v>Indian River</v>
          </cell>
          <cell r="C55" t="str">
            <v>B</v>
          </cell>
          <cell r="D55" t="str">
            <v>Lombard Pup Creek</v>
          </cell>
          <cell r="E55" t="str">
            <v>Lombard Pup Creek mouth</v>
          </cell>
          <cell r="F55" t="str">
            <v>IND DOM 18</v>
          </cell>
          <cell r="G55" t="str">
            <v>MT</v>
          </cell>
          <cell r="H55" t="str">
            <v>N</v>
          </cell>
          <cell r="I55" t="str">
            <v>NA</v>
          </cell>
          <cell r="J55">
            <v>63.856769999999997</v>
          </cell>
          <cell r="K55">
            <v>-138.85346999999999</v>
          </cell>
          <cell r="L55">
            <v>1</v>
          </cell>
          <cell r="M55" t="str">
            <v>Low</v>
          </cell>
          <cell r="N55" t="str">
            <v>NA</v>
          </cell>
          <cell r="O55">
            <v>2</v>
          </cell>
          <cell r="P55">
            <v>300</v>
          </cell>
          <cell r="Q55" t="str">
            <v>NA</v>
          </cell>
        </row>
        <row r="56">
          <cell r="A56" t="str">
            <v>IN_DO04</v>
          </cell>
          <cell r="B56" t="str">
            <v>Indian River</v>
          </cell>
          <cell r="C56" t="str">
            <v>B</v>
          </cell>
          <cell r="D56" t="str">
            <v>Dominion Creek</v>
          </cell>
          <cell r="E56" t="str">
            <v>Dominion Creek background</v>
          </cell>
          <cell r="F56" t="str">
            <v>IND DOM 19</v>
          </cell>
          <cell r="G56" t="str">
            <v>AAM</v>
          </cell>
          <cell r="H56" t="str">
            <v>N</v>
          </cell>
          <cell r="I56" t="str">
            <v>NA</v>
          </cell>
          <cell r="J56">
            <v>63.85257</v>
          </cell>
          <cell r="K56">
            <v>-138.89658</v>
          </cell>
          <cell r="L56">
            <v>1</v>
          </cell>
          <cell r="M56" t="str">
            <v>Low</v>
          </cell>
          <cell r="N56" t="str">
            <v>NA</v>
          </cell>
          <cell r="O56">
            <v>2</v>
          </cell>
          <cell r="P56">
            <v>300</v>
          </cell>
          <cell r="Q56" t="str">
            <v>NA</v>
          </cell>
        </row>
        <row r="57">
          <cell r="A57" t="str">
            <v>IN_EU01</v>
          </cell>
          <cell r="B57" t="str">
            <v>Indian River</v>
          </cell>
          <cell r="C57" t="str">
            <v>B</v>
          </cell>
          <cell r="D57" t="str">
            <v>Eureka Creek</v>
          </cell>
          <cell r="E57" t="str">
            <v>Eureka Creek below all mining</v>
          </cell>
          <cell r="F57" t="str">
            <v>IND EUR 01</v>
          </cell>
          <cell r="G57" t="str">
            <v>BAM</v>
          </cell>
          <cell r="H57" t="str">
            <v>N</v>
          </cell>
          <cell r="I57" t="str">
            <v>NA</v>
          </cell>
          <cell r="J57">
            <v>63.604833126036198</v>
          </cell>
          <cell r="K57">
            <v>-138.83099307295799</v>
          </cell>
          <cell r="L57">
            <v>1</v>
          </cell>
          <cell r="M57" t="str">
            <v>Low</v>
          </cell>
          <cell r="N57" t="str">
            <v>NA</v>
          </cell>
          <cell r="O57">
            <v>2</v>
          </cell>
          <cell r="P57">
            <v>300</v>
          </cell>
          <cell r="Q57" t="str">
            <v>NA</v>
          </cell>
        </row>
        <row r="58">
          <cell r="A58" t="str">
            <v>IN_MO01</v>
          </cell>
          <cell r="B58" t="str">
            <v>Indian River</v>
          </cell>
          <cell r="C58" t="str">
            <v>B</v>
          </cell>
          <cell r="D58" t="str">
            <v>Montana Creek</v>
          </cell>
          <cell r="E58" t="str">
            <v>Montana Creek mouth</v>
          </cell>
          <cell r="F58" t="str">
            <v>IND MON 01</v>
          </cell>
          <cell r="G58" t="str">
            <v>MT</v>
          </cell>
          <cell r="H58" t="str">
            <v>N</v>
          </cell>
          <cell r="I58" t="str">
            <v>NA</v>
          </cell>
          <cell r="J58">
            <v>63.697020000000002</v>
          </cell>
          <cell r="K58">
            <v>-138.97751</v>
          </cell>
          <cell r="L58">
            <v>1</v>
          </cell>
          <cell r="M58" t="str">
            <v>Low</v>
          </cell>
          <cell r="N58" t="str">
            <v>NA</v>
          </cell>
          <cell r="O58">
            <v>2</v>
          </cell>
          <cell r="P58">
            <v>300</v>
          </cell>
          <cell r="Q58" t="str">
            <v>NA</v>
          </cell>
        </row>
        <row r="59">
          <cell r="A59" t="str">
            <v>IN_NI01</v>
          </cell>
          <cell r="B59" t="str">
            <v>Indian River</v>
          </cell>
          <cell r="C59" t="str">
            <v>B</v>
          </cell>
          <cell r="D59" t="str">
            <v>Nine Mile Creek</v>
          </cell>
          <cell r="E59" t="str">
            <v>Nine Mile Creek mouth</v>
          </cell>
          <cell r="F59" t="str">
            <v>IND NIN 01</v>
          </cell>
          <cell r="G59" t="str">
            <v>MT</v>
          </cell>
          <cell r="H59" t="str">
            <v>N</v>
          </cell>
          <cell r="I59" t="str">
            <v>NA</v>
          </cell>
          <cell r="J59">
            <v>63.79533</v>
          </cell>
          <cell r="K59">
            <v>-139.40987999999999</v>
          </cell>
          <cell r="L59">
            <v>1</v>
          </cell>
          <cell r="M59" t="str">
            <v>Low</v>
          </cell>
          <cell r="N59" t="str">
            <v>NA</v>
          </cell>
          <cell r="O59">
            <v>2</v>
          </cell>
          <cell r="P59">
            <v>300</v>
          </cell>
          <cell r="Q59" t="str">
            <v>NA</v>
          </cell>
        </row>
        <row r="60">
          <cell r="A60" t="str">
            <v>IN_QU01</v>
          </cell>
          <cell r="B60" t="str">
            <v>Indian River</v>
          </cell>
          <cell r="C60" t="str">
            <v>B</v>
          </cell>
          <cell r="D60" t="str">
            <v>Quartz Creek</v>
          </cell>
          <cell r="E60" t="str">
            <v>Quartz Creek mouth</v>
          </cell>
          <cell r="F60" t="str">
            <v>IND QUA 01</v>
          </cell>
          <cell r="G60" t="str">
            <v>MT</v>
          </cell>
          <cell r="H60" t="str">
            <v>N</v>
          </cell>
          <cell r="I60" t="str">
            <v>NA</v>
          </cell>
          <cell r="J60">
            <v>63.742620000000002</v>
          </cell>
          <cell r="K60">
            <v>-139.14003</v>
          </cell>
          <cell r="L60">
            <v>1</v>
          </cell>
          <cell r="M60" t="str">
            <v>Low</v>
          </cell>
          <cell r="N60" t="str">
            <v>NA</v>
          </cell>
          <cell r="O60">
            <v>2</v>
          </cell>
          <cell r="P60">
            <v>300</v>
          </cell>
          <cell r="Q60" t="str">
            <v>NA</v>
          </cell>
        </row>
        <row r="61">
          <cell r="A61" t="str">
            <v>IN_QU02</v>
          </cell>
          <cell r="B61" t="str">
            <v>Indian River</v>
          </cell>
          <cell r="C61" t="str">
            <v>B</v>
          </cell>
          <cell r="D61" t="str">
            <v>Quartz Creek</v>
          </cell>
          <cell r="E61" t="str">
            <v>Quartz Creek at dredge</v>
          </cell>
          <cell r="F61" t="str">
            <v>IND QUA 02</v>
          </cell>
          <cell r="G61" t="str">
            <v>O</v>
          </cell>
          <cell r="H61" t="str">
            <v>N</v>
          </cell>
          <cell r="I61" t="str">
            <v>NA</v>
          </cell>
          <cell r="J61">
            <v>63.753329999999998</v>
          </cell>
          <cell r="K61">
            <v>-139.12445</v>
          </cell>
          <cell r="L61">
            <v>1</v>
          </cell>
          <cell r="M61" t="str">
            <v>Low</v>
          </cell>
          <cell r="N61" t="str">
            <v>NA</v>
          </cell>
          <cell r="O61">
            <v>2</v>
          </cell>
          <cell r="P61">
            <v>300</v>
          </cell>
          <cell r="Q61" t="str">
            <v>NA</v>
          </cell>
        </row>
        <row r="62">
          <cell r="A62" t="str">
            <v>IN_RU01</v>
          </cell>
          <cell r="B62" t="str">
            <v>Indian River</v>
          </cell>
          <cell r="C62" t="str">
            <v>B</v>
          </cell>
          <cell r="D62" t="str">
            <v>Ruby Creek</v>
          </cell>
          <cell r="E62" t="str">
            <v>Ruby Creek mouth</v>
          </cell>
          <cell r="F62" t="str">
            <v>IND RUB 01</v>
          </cell>
          <cell r="G62" t="str">
            <v>MT</v>
          </cell>
          <cell r="H62" t="str">
            <v>N</v>
          </cell>
          <cell r="I62" t="str">
            <v>NA</v>
          </cell>
          <cell r="J62">
            <v>63.762500000000003</v>
          </cell>
          <cell r="K62">
            <v>-139.24583329999999</v>
          </cell>
          <cell r="L62">
            <v>1</v>
          </cell>
          <cell r="M62" t="str">
            <v>Low</v>
          </cell>
          <cell r="N62" t="str">
            <v>NA</v>
          </cell>
          <cell r="O62">
            <v>2</v>
          </cell>
          <cell r="P62">
            <v>300</v>
          </cell>
          <cell r="Q62" t="str">
            <v>NA</v>
          </cell>
        </row>
        <row r="63">
          <cell r="A63" t="str">
            <v>IN_SU01</v>
          </cell>
          <cell r="B63" t="str">
            <v>Indian River</v>
          </cell>
          <cell r="C63" t="str">
            <v>B</v>
          </cell>
          <cell r="D63" t="str">
            <v>Sulphur Creek</v>
          </cell>
          <cell r="E63" t="str">
            <v>Sulphur Creek mouth upstream of confluence with Dominion Creek</v>
          </cell>
          <cell r="F63" t="str">
            <v>IND SUL 01</v>
          </cell>
          <cell r="G63" t="str">
            <v>MT</v>
          </cell>
          <cell r="H63" t="str">
            <v>N</v>
          </cell>
          <cell r="I63" t="str">
            <v>NA</v>
          </cell>
          <cell r="J63">
            <v>63.624270000000003</v>
          </cell>
          <cell r="K63">
            <v>-138.69544999999999</v>
          </cell>
          <cell r="L63">
            <v>1</v>
          </cell>
          <cell r="M63" t="str">
            <v>Low</v>
          </cell>
          <cell r="N63" t="str">
            <v>NA</v>
          </cell>
          <cell r="O63">
            <v>2</v>
          </cell>
          <cell r="P63">
            <v>300</v>
          </cell>
          <cell r="Q63" t="str">
            <v>NA</v>
          </cell>
        </row>
        <row r="64">
          <cell r="A64" t="str">
            <v>IN_SU02</v>
          </cell>
          <cell r="B64" t="str">
            <v>Indian River</v>
          </cell>
          <cell r="C64" t="str">
            <v>B</v>
          </cell>
          <cell r="D64" t="str">
            <v>Sulphur Creek</v>
          </cell>
          <cell r="E64" t="str">
            <v>Sulphur Creek upstream of large culverts</v>
          </cell>
          <cell r="F64" t="str">
            <v>IND SUL 02</v>
          </cell>
          <cell r="G64" t="str">
            <v>O</v>
          </cell>
          <cell r="H64" t="str">
            <v>N</v>
          </cell>
          <cell r="I64" t="str">
            <v>NA</v>
          </cell>
          <cell r="J64">
            <v>63.656320000000001</v>
          </cell>
          <cell r="K64">
            <v>-138.67613</v>
          </cell>
          <cell r="L64">
            <v>1</v>
          </cell>
          <cell r="M64" t="str">
            <v>Low</v>
          </cell>
          <cell r="N64" t="str">
            <v>NA</v>
          </cell>
          <cell r="O64">
            <v>2</v>
          </cell>
          <cell r="P64">
            <v>300</v>
          </cell>
          <cell r="Q64" t="str">
            <v>NA</v>
          </cell>
        </row>
        <row r="65">
          <cell r="A65" t="str">
            <v>IN_SU03</v>
          </cell>
          <cell r="B65" t="str">
            <v>Indian River</v>
          </cell>
          <cell r="C65" t="str">
            <v>B</v>
          </cell>
          <cell r="D65" t="str">
            <v>Sulphur Creek</v>
          </cell>
          <cell r="E65" t="str">
            <v>Sulphur Creek at Brimstone Gulch</v>
          </cell>
          <cell r="F65" t="str">
            <v>IND SUL 03</v>
          </cell>
          <cell r="G65" t="str">
            <v>O</v>
          </cell>
          <cell r="H65" t="str">
            <v>N</v>
          </cell>
          <cell r="I65" t="str">
            <v>NA</v>
          </cell>
          <cell r="J65">
            <v>63.740234525774902</v>
          </cell>
          <cell r="K65">
            <v>-138.848909312649</v>
          </cell>
          <cell r="L65">
            <v>1</v>
          </cell>
          <cell r="M65" t="str">
            <v>Low</v>
          </cell>
          <cell r="N65" t="str">
            <v>NA</v>
          </cell>
          <cell r="O65">
            <v>2</v>
          </cell>
          <cell r="P65">
            <v>300</v>
          </cell>
          <cell r="Q65" t="str">
            <v>NA</v>
          </cell>
        </row>
        <row r="66">
          <cell r="A66" t="str">
            <v>IN_SU04</v>
          </cell>
          <cell r="B66" t="str">
            <v>Indian River</v>
          </cell>
          <cell r="C66" t="str">
            <v>B</v>
          </cell>
          <cell r="D66" t="str">
            <v>Sulphur Creek</v>
          </cell>
          <cell r="E66" t="str">
            <v>Sulphur Creek background</v>
          </cell>
          <cell r="F66" t="str">
            <v>IND SUL 04</v>
          </cell>
          <cell r="G66" t="str">
            <v>O</v>
          </cell>
          <cell r="H66" t="str">
            <v>N</v>
          </cell>
          <cell r="I66" t="str">
            <v>NA</v>
          </cell>
          <cell r="J66">
            <v>63.819989999999997</v>
          </cell>
          <cell r="K66">
            <v>-138.93423000000001</v>
          </cell>
          <cell r="L66">
            <v>1</v>
          </cell>
          <cell r="M66" t="str">
            <v>Low</v>
          </cell>
          <cell r="N66" t="str">
            <v>NA</v>
          </cell>
          <cell r="O66">
            <v>2</v>
          </cell>
          <cell r="P66">
            <v>300</v>
          </cell>
          <cell r="Q66" t="str">
            <v>NA</v>
          </cell>
        </row>
        <row r="67">
          <cell r="A67" t="str">
            <v>KL01</v>
          </cell>
          <cell r="B67" t="str">
            <v>Klondike River</v>
          </cell>
          <cell r="C67" t="str">
            <v>A</v>
          </cell>
          <cell r="D67" t="str">
            <v>Klondike River</v>
          </cell>
          <cell r="E67" t="str">
            <v>Klondike River mouth</v>
          </cell>
          <cell r="F67" t="str">
            <v>K 01</v>
          </cell>
          <cell r="G67" t="str">
            <v>MT</v>
          </cell>
          <cell r="H67" t="str">
            <v>N</v>
          </cell>
          <cell r="I67" t="str">
            <v>NA</v>
          </cell>
          <cell r="J67">
            <v>64.053479999999993</v>
          </cell>
          <cell r="K67">
            <v>-139.43960999999999</v>
          </cell>
          <cell r="L67">
            <v>11</v>
          </cell>
          <cell r="M67" t="str">
            <v>Area of special consideration</v>
          </cell>
          <cell r="N67">
            <v>0</v>
          </cell>
          <cell r="O67" t="str">
            <v>NA</v>
          </cell>
          <cell r="P67">
            <v>25</v>
          </cell>
          <cell r="Q67" t="str">
            <v>NA</v>
          </cell>
        </row>
        <row r="68">
          <cell r="A68" t="str">
            <v>KL02</v>
          </cell>
          <cell r="B68" t="str">
            <v>Klondike River</v>
          </cell>
          <cell r="C68" t="str">
            <v>A</v>
          </cell>
          <cell r="D68" t="str">
            <v>Klondike River</v>
          </cell>
          <cell r="E68" t="str">
            <v>Klondike River upstream of Bonanza Creek</v>
          </cell>
          <cell r="F68" t="str">
            <v>K 02</v>
          </cell>
          <cell r="G68" t="str">
            <v>O</v>
          </cell>
          <cell r="H68" t="str">
            <v>Y</v>
          </cell>
          <cell r="I68">
            <v>2012</v>
          </cell>
          <cell r="J68">
            <v>64.043109999999999</v>
          </cell>
          <cell r="K68">
            <v>-139.40935999999999</v>
          </cell>
          <cell r="L68">
            <v>11</v>
          </cell>
          <cell r="M68" t="str">
            <v>Area of special consideration</v>
          </cell>
          <cell r="N68">
            <v>0</v>
          </cell>
          <cell r="O68" t="str">
            <v>NA</v>
          </cell>
          <cell r="P68">
            <v>25</v>
          </cell>
          <cell r="Q68" t="str">
            <v xml:space="preserve"> 09EA003</v>
          </cell>
        </row>
        <row r="69">
          <cell r="A69" t="str">
            <v>KL03</v>
          </cell>
          <cell r="B69" t="str">
            <v>Klondike River</v>
          </cell>
          <cell r="C69" t="str">
            <v>A</v>
          </cell>
          <cell r="D69" t="str">
            <v>Klondike River</v>
          </cell>
          <cell r="E69" t="str">
            <v>Klondike River upstream of Hunker Creek</v>
          </cell>
          <cell r="F69" t="str">
            <v>K 03</v>
          </cell>
          <cell r="G69" t="str">
            <v>O</v>
          </cell>
          <cell r="H69" t="str">
            <v>N</v>
          </cell>
          <cell r="I69" t="str">
            <v>NA</v>
          </cell>
          <cell r="J69">
            <v>64.035290000000003</v>
          </cell>
          <cell r="K69">
            <v>-139.20909</v>
          </cell>
          <cell r="L69">
            <v>10</v>
          </cell>
          <cell r="M69" t="str">
            <v>High</v>
          </cell>
          <cell r="N69">
            <v>0</v>
          </cell>
          <cell r="O69" t="str">
            <v>NA</v>
          </cell>
          <cell r="P69">
            <v>25</v>
          </cell>
          <cell r="Q69" t="str">
            <v>NA</v>
          </cell>
        </row>
        <row r="70">
          <cell r="A70" t="str">
            <v>KL04</v>
          </cell>
          <cell r="B70" t="str">
            <v>Klondike River</v>
          </cell>
          <cell r="C70" t="str">
            <v>A</v>
          </cell>
          <cell r="D70" t="str">
            <v>Klondike River</v>
          </cell>
          <cell r="E70" t="str">
            <v>Klondike River downstream of Goring Creek and upstream of Hunker Creek</v>
          </cell>
          <cell r="F70" t="str">
            <v>K 04</v>
          </cell>
          <cell r="G70" t="str">
            <v>O</v>
          </cell>
          <cell r="H70" t="str">
            <v>N</v>
          </cell>
          <cell r="I70" t="str">
            <v>NA</v>
          </cell>
          <cell r="J70">
            <v>64.058099999999996</v>
          </cell>
          <cell r="K70">
            <v>-139.03091660000001</v>
          </cell>
          <cell r="L70">
            <v>10</v>
          </cell>
          <cell r="M70" t="str">
            <v>High</v>
          </cell>
          <cell r="N70">
            <v>0</v>
          </cell>
          <cell r="O70" t="str">
            <v>NA</v>
          </cell>
          <cell r="P70">
            <v>25</v>
          </cell>
          <cell r="Q70" t="str">
            <v>NA</v>
          </cell>
        </row>
        <row r="71">
          <cell r="A71" t="str">
            <v>KL05</v>
          </cell>
          <cell r="B71" t="str">
            <v>Klondike River</v>
          </cell>
          <cell r="C71" t="str">
            <v>A</v>
          </cell>
          <cell r="D71" t="str">
            <v>Klondike River</v>
          </cell>
          <cell r="E71" t="str">
            <v>Klondike River at Dempster Highway</v>
          </cell>
          <cell r="F71" t="str">
            <v>K 05</v>
          </cell>
          <cell r="G71" t="str">
            <v>O</v>
          </cell>
          <cell r="H71" t="str">
            <v>N</v>
          </cell>
          <cell r="I71" t="str">
            <v>NA</v>
          </cell>
          <cell r="J71">
            <v>63.990299999999998</v>
          </cell>
          <cell r="K71">
            <v>-138.74611999999999</v>
          </cell>
          <cell r="L71">
            <v>10</v>
          </cell>
          <cell r="M71" t="str">
            <v>High</v>
          </cell>
          <cell r="N71">
            <v>0</v>
          </cell>
          <cell r="O71" t="str">
            <v>NA</v>
          </cell>
          <cell r="P71">
            <v>25</v>
          </cell>
          <cell r="Q71" t="str">
            <v>NA</v>
          </cell>
        </row>
        <row r="72">
          <cell r="A72" t="str">
            <v>KL06</v>
          </cell>
          <cell r="B72" t="str">
            <v>Klondike River</v>
          </cell>
          <cell r="C72" t="str">
            <v>A</v>
          </cell>
          <cell r="D72" t="str">
            <v>Klondike River</v>
          </cell>
          <cell r="E72" t="str">
            <v>Klondike River downstream of Too Much Gold Creek and upstream of Dempster highway</v>
          </cell>
          <cell r="F72" t="str">
            <v>K 06</v>
          </cell>
          <cell r="G72" t="str">
            <v>O</v>
          </cell>
          <cell r="H72" t="str">
            <v>N</v>
          </cell>
          <cell r="I72" t="str">
            <v>NA</v>
          </cell>
          <cell r="J72">
            <v>63.957775600440499</v>
          </cell>
          <cell r="K72">
            <v>-138.69030115431701</v>
          </cell>
          <cell r="L72">
            <v>10</v>
          </cell>
          <cell r="M72" t="str">
            <v>High</v>
          </cell>
          <cell r="N72">
            <v>0</v>
          </cell>
          <cell r="O72" t="str">
            <v>NA</v>
          </cell>
          <cell r="P72">
            <v>25</v>
          </cell>
          <cell r="Q72" t="str">
            <v>NA</v>
          </cell>
        </row>
        <row r="73">
          <cell r="A73" t="str">
            <v>KL07</v>
          </cell>
          <cell r="B73" t="str">
            <v>Klondike River</v>
          </cell>
          <cell r="C73" t="str">
            <v>A</v>
          </cell>
          <cell r="D73" t="str">
            <v>Klondike River</v>
          </cell>
          <cell r="E73" t="str">
            <v>Klondike River upstream of Too Much Gold Creek</v>
          </cell>
          <cell r="F73" t="str">
            <v>K 07</v>
          </cell>
          <cell r="G73" t="str">
            <v>O</v>
          </cell>
          <cell r="H73" t="str">
            <v>N</v>
          </cell>
          <cell r="I73" t="str">
            <v>NA</v>
          </cell>
          <cell r="J73">
            <v>63.951313417106199</v>
          </cell>
          <cell r="K73">
            <v>-138.66690195470699</v>
          </cell>
          <cell r="L73">
            <v>4</v>
          </cell>
          <cell r="M73" t="str">
            <v>Moderate-Low</v>
          </cell>
          <cell r="N73" t="str">
            <v>NA</v>
          </cell>
          <cell r="O73">
            <v>1.2</v>
          </cell>
          <cell r="P73">
            <v>80</v>
          </cell>
          <cell r="Q73" t="str">
            <v>NA</v>
          </cell>
        </row>
        <row r="74">
          <cell r="A74" t="str">
            <v>KL08</v>
          </cell>
          <cell r="B74" t="str">
            <v>Klondike River</v>
          </cell>
          <cell r="C74" t="str">
            <v>A</v>
          </cell>
          <cell r="D74" t="str">
            <v>Klondike River</v>
          </cell>
          <cell r="E74" t="str">
            <v>Klondike River at highway washout downstream of Flat Creek</v>
          </cell>
          <cell r="F74" t="str">
            <v>K 08</v>
          </cell>
          <cell r="G74" t="str">
            <v>O</v>
          </cell>
          <cell r="H74" t="str">
            <v>N</v>
          </cell>
          <cell r="I74" t="str">
            <v>NA</v>
          </cell>
          <cell r="J74">
            <v>63.957816600000001</v>
          </cell>
          <cell r="K74">
            <v>-138.69005000000001</v>
          </cell>
          <cell r="L74">
            <v>10</v>
          </cell>
          <cell r="M74" t="str">
            <v>High</v>
          </cell>
          <cell r="N74">
            <v>0</v>
          </cell>
          <cell r="O74" t="str">
            <v>NA</v>
          </cell>
          <cell r="P74">
            <v>25</v>
          </cell>
          <cell r="Q74" t="str">
            <v>NA</v>
          </cell>
        </row>
        <row r="75">
          <cell r="A75" t="str">
            <v>KL_NK01</v>
          </cell>
          <cell r="B75" t="str">
            <v>Klondike River</v>
          </cell>
          <cell r="C75" t="str">
            <v>A</v>
          </cell>
          <cell r="D75" t="str">
            <v>North Klondike River</v>
          </cell>
          <cell r="E75" t="str">
            <v>North Klondike River upstream of confluence with Klondike River</v>
          </cell>
          <cell r="F75" t="str">
            <v>KN 01</v>
          </cell>
          <cell r="G75" t="str">
            <v>AAM</v>
          </cell>
          <cell r="H75" t="str">
            <v>Y</v>
          </cell>
          <cell r="I75" t="str">
            <v>2010, 2011, 2012</v>
          </cell>
          <cell r="J75">
            <v>64.001949999999994</v>
          </cell>
          <cell r="K75">
            <v>-138.59621999999999</v>
          </cell>
          <cell r="L75">
            <v>10</v>
          </cell>
          <cell r="M75" t="str">
            <v>High</v>
          </cell>
          <cell r="N75">
            <v>0</v>
          </cell>
          <cell r="O75" t="str">
            <v>NA</v>
          </cell>
          <cell r="P75">
            <v>25</v>
          </cell>
          <cell r="Q75" t="str">
            <v>09EA004</v>
          </cell>
        </row>
        <row r="76">
          <cell r="A76" t="str">
            <v>KL_BO_AD01</v>
          </cell>
          <cell r="B76" t="str">
            <v>Klondike River</v>
          </cell>
          <cell r="C76" t="str">
            <v>A</v>
          </cell>
          <cell r="D76" t="str">
            <v>Adams Creek</v>
          </cell>
          <cell r="E76" t="str">
            <v>Adams Creek mouth</v>
          </cell>
          <cell r="F76" t="str">
            <v>K ADAM 01</v>
          </cell>
          <cell r="G76" t="str">
            <v>MT</v>
          </cell>
          <cell r="H76" t="str">
            <v>N</v>
          </cell>
          <cell r="I76" t="str">
            <v>NA</v>
          </cell>
          <cell r="J76">
            <v>63.93412</v>
          </cell>
          <cell r="K76">
            <v>-139.33099000000001</v>
          </cell>
          <cell r="L76">
            <v>1</v>
          </cell>
          <cell r="M76" t="str">
            <v>Low</v>
          </cell>
          <cell r="N76" t="str">
            <v>NA</v>
          </cell>
          <cell r="O76">
            <v>1.5</v>
          </cell>
          <cell r="P76">
            <v>200</v>
          </cell>
          <cell r="Q76" t="str">
            <v>NA</v>
          </cell>
        </row>
        <row r="77">
          <cell r="A77" t="str">
            <v>KL_AL01</v>
          </cell>
          <cell r="B77" t="str">
            <v>Klondike River</v>
          </cell>
          <cell r="C77" t="str">
            <v>A</v>
          </cell>
          <cell r="D77" t="str">
            <v>All Gold Creek</v>
          </cell>
          <cell r="E77" t="str">
            <v>All Gold Creek below all mining</v>
          </cell>
          <cell r="F77" t="str">
            <v>K ALLG 01</v>
          </cell>
          <cell r="G77" t="str">
            <v>BAM</v>
          </cell>
          <cell r="H77" t="str">
            <v>N</v>
          </cell>
          <cell r="I77" t="str">
            <v>NA</v>
          </cell>
          <cell r="J77">
            <v>63.942630000000001</v>
          </cell>
          <cell r="K77">
            <v>-138.61734000000001</v>
          </cell>
          <cell r="L77">
            <v>4</v>
          </cell>
          <cell r="M77" t="str">
            <v>Moderate-Low</v>
          </cell>
          <cell r="N77" t="str">
            <v>NA</v>
          </cell>
          <cell r="O77">
            <v>1.2</v>
          </cell>
          <cell r="P77">
            <v>80</v>
          </cell>
          <cell r="Q77" t="str">
            <v>NA</v>
          </cell>
        </row>
        <row r="78">
          <cell r="A78" t="str">
            <v>KL_BO_EL01</v>
          </cell>
          <cell r="B78" t="str">
            <v>Klondike River</v>
          </cell>
          <cell r="C78" t="str">
            <v>A</v>
          </cell>
          <cell r="D78" t="str">
            <v>Eldorado Creek</v>
          </cell>
          <cell r="E78" t="str">
            <v xml:space="preserve">Eldorado Creek mouth </v>
          </cell>
          <cell r="F78" t="str">
            <v>K ELDO 01</v>
          </cell>
          <cell r="G78" t="str">
            <v>MT</v>
          </cell>
          <cell r="H78" t="str">
            <v>Y</v>
          </cell>
          <cell r="I78">
            <v>2011</v>
          </cell>
          <cell r="J78">
            <v>63.919429999999998</v>
          </cell>
          <cell r="K78">
            <v>-139.31389999999999</v>
          </cell>
          <cell r="L78">
            <v>1</v>
          </cell>
          <cell r="M78" t="str">
            <v>Low</v>
          </cell>
          <cell r="N78" t="str">
            <v>NA</v>
          </cell>
          <cell r="O78">
            <v>1.5</v>
          </cell>
          <cell r="P78">
            <v>200</v>
          </cell>
          <cell r="Q78" t="str">
            <v>NA</v>
          </cell>
        </row>
        <row r="79">
          <cell r="A79" t="str">
            <v>KL_BO_EL06</v>
          </cell>
          <cell r="B79" t="str">
            <v>Klondike River</v>
          </cell>
          <cell r="C79" t="str">
            <v>A</v>
          </cell>
          <cell r="D79" t="str">
            <v>Eldorado Creek</v>
          </cell>
          <cell r="E79" t="str">
            <v xml:space="preserve">Elodorado Creek Left Fork </v>
          </cell>
          <cell r="F79" t="str">
            <v>K ELDO 04</v>
          </cell>
          <cell r="G79" t="str">
            <v>O</v>
          </cell>
          <cell r="H79" t="str">
            <v>N</v>
          </cell>
          <cell r="I79" t="str">
            <v>NA</v>
          </cell>
          <cell r="J79">
            <v>63.862609999999997</v>
          </cell>
          <cell r="K79">
            <v>-139.24573000000001</v>
          </cell>
          <cell r="L79">
            <v>1</v>
          </cell>
          <cell r="M79" t="str">
            <v>Low</v>
          </cell>
          <cell r="N79" t="str">
            <v>NA</v>
          </cell>
          <cell r="O79">
            <v>1.5</v>
          </cell>
          <cell r="P79">
            <v>200</v>
          </cell>
          <cell r="Q79" t="str">
            <v>NA</v>
          </cell>
        </row>
        <row r="80">
          <cell r="A80" t="str">
            <v>KL_BO_EL05</v>
          </cell>
          <cell r="B80" t="str">
            <v>Klondike River</v>
          </cell>
          <cell r="C80" t="str">
            <v>A</v>
          </cell>
          <cell r="D80" t="str">
            <v>Eldorado Creek</v>
          </cell>
          <cell r="E80" t="str">
            <v>Eldorado Creek Right Fork</v>
          </cell>
          <cell r="F80" t="str">
            <v>K ELDO 03</v>
          </cell>
          <cell r="G80" t="str">
            <v>O</v>
          </cell>
          <cell r="H80" t="str">
            <v>N</v>
          </cell>
          <cell r="I80" t="str">
            <v>NA</v>
          </cell>
          <cell r="J80">
            <v>63.862609999999997</v>
          </cell>
          <cell r="K80">
            <v>-139.24573000000001</v>
          </cell>
          <cell r="L80">
            <v>1</v>
          </cell>
          <cell r="M80" t="str">
            <v>Low</v>
          </cell>
          <cell r="N80" t="str">
            <v>NA</v>
          </cell>
          <cell r="O80">
            <v>1.5</v>
          </cell>
          <cell r="P80">
            <v>200</v>
          </cell>
          <cell r="Q80" t="str">
            <v>NA</v>
          </cell>
        </row>
        <row r="81">
          <cell r="A81" t="str">
            <v>KL_BO_EL02</v>
          </cell>
          <cell r="B81" t="str">
            <v>Klondike River</v>
          </cell>
          <cell r="C81" t="str">
            <v>A</v>
          </cell>
          <cell r="D81" t="str">
            <v>Eldorado Creek</v>
          </cell>
          <cell r="E81" t="str">
            <v>Eldorado Creek downstream of French Gulch</v>
          </cell>
          <cell r="F81" t="str">
            <v>K ELDO 01A</v>
          </cell>
          <cell r="G81" t="str">
            <v>O</v>
          </cell>
          <cell r="H81" t="str">
            <v>N</v>
          </cell>
          <cell r="I81" t="str">
            <v>NA</v>
          </cell>
          <cell r="J81">
            <v>63.912669999999999</v>
          </cell>
          <cell r="K81">
            <v>-139.31483</v>
          </cell>
          <cell r="L81">
            <v>1</v>
          </cell>
          <cell r="M81" t="str">
            <v>Low</v>
          </cell>
          <cell r="N81" t="str">
            <v>NA</v>
          </cell>
          <cell r="O81">
            <v>1.5</v>
          </cell>
          <cell r="P81">
            <v>200</v>
          </cell>
          <cell r="Q81" t="str">
            <v>NA</v>
          </cell>
        </row>
        <row r="82">
          <cell r="A82" t="str">
            <v>KL_BO_EL03</v>
          </cell>
          <cell r="B82" t="str">
            <v>Klondike River</v>
          </cell>
          <cell r="C82" t="str">
            <v>A</v>
          </cell>
          <cell r="D82" t="str">
            <v>Eldorado Creek</v>
          </cell>
          <cell r="E82" t="str">
            <v>Eldorado Creek upstream of French Creek</v>
          </cell>
          <cell r="F82" t="str">
            <v>K ELDO 01B</v>
          </cell>
          <cell r="G82" t="str">
            <v>O</v>
          </cell>
          <cell r="H82" t="str">
            <v>N</v>
          </cell>
          <cell r="I82" t="str">
            <v>NA</v>
          </cell>
          <cell r="J82">
            <v>63.908549999999998</v>
          </cell>
          <cell r="K82">
            <v>-139.3138166</v>
          </cell>
          <cell r="L82">
            <v>1</v>
          </cell>
          <cell r="M82" t="str">
            <v>Low</v>
          </cell>
          <cell r="N82" t="str">
            <v>NA</v>
          </cell>
          <cell r="O82">
            <v>1.5</v>
          </cell>
          <cell r="P82">
            <v>200</v>
          </cell>
          <cell r="Q82" t="str">
            <v>NA</v>
          </cell>
        </row>
        <row r="83">
          <cell r="A83" t="str">
            <v>KL_BO_EL04</v>
          </cell>
          <cell r="B83" t="str">
            <v>Klondike River</v>
          </cell>
          <cell r="C83" t="str">
            <v>A</v>
          </cell>
          <cell r="D83" t="str">
            <v>Eldorado Creek</v>
          </cell>
          <cell r="E83" t="str">
            <v>Upper Eldorado Creek background</v>
          </cell>
          <cell r="F83" t="str">
            <v>K ELDO 02</v>
          </cell>
          <cell r="G83" t="str">
            <v>AAM</v>
          </cell>
          <cell r="H83" t="str">
            <v>N</v>
          </cell>
          <cell r="I83" t="str">
            <v>NA</v>
          </cell>
          <cell r="J83">
            <v>63.861866599999999</v>
          </cell>
          <cell r="K83">
            <v>-139.2457833</v>
          </cell>
          <cell r="L83">
            <v>1</v>
          </cell>
          <cell r="M83" t="str">
            <v>Low</v>
          </cell>
          <cell r="N83" t="str">
            <v>NA</v>
          </cell>
          <cell r="O83">
            <v>1.5</v>
          </cell>
          <cell r="P83">
            <v>200</v>
          </cell>
          <cell r="Q83" t="str">
            <v>NA</v>
          </cell>
        </row>
        <row r="84">
          <cell r="A84" t="str">
            <v>KL_FL01</v>
          </cell>
          <cell r="B84" t="str">
            <v>Klondike River</v>
          </cell>
          <cell r="C84" t="str">
            <v>A</v>
          </cell>
          <cell r="D84" t="str">
            <v>Flat Creek</v>
          </cell>
          <cell r="E84" t="str">
            <v>Flat Creek below all mining</v>
          </cell>
          <cell r="F84" t="str">
            <v>K FLAT 01</v>
          </cell>
          <cell r="G84" t="str">
            <v>BAM</v>
          </cell>
          <cell r="H84" t="str">
            <v>N</v>
          </cell>
          <cell r="I84" t="str">
            <v>NA</v>
          </cell>
          <cell r="J84">
            <v>63.943080000000002</v>
          </cell>
          <cell r="K84">
            <v>-138.60225</v>
          </cell>
          <cell r="L84">
            <v>4</v>
          </cell>
          <cell r="M84" t="str">
            <v>Moderate-Low</v>
          </cell>
          <cell r="N84" t="str">
            <v>NA</v>
          </cell>
          <cell r="O84">
            <v>1.2</v>
          </cell>
          <cell r="P84">
            <v>80</v>
          </cell>
          <cell r="Q84" t="str">
            <v>NA</v>
          </cell>
        </row>
        <row r="85">
          <cell r="A85" t="str">
            <v>KL_BO_EL_FR01</v>
          </cell>
          <cell r="B85" t="str">
            <v>Klondike River</v>
          </cell>
          <cell r="C85" t="str">
            <v>A</v>
          </cell>
          <cell r="D85" t="str">
            <v>French Gulch</v>
          </cell>
          <cell r="E85" t="str">
            <v>French Gulch mouth</v>
          </cell>
          <cell r="F85" t="str">
            <v>K FREN 01</v>
          </cell>
          <cell r="G85" t="str">
            <v>MT</v>
          </cell>
          <cell r="H85" t="str">
            <v>N</v>
          </cell>
          <cell r="I85" t="str">
            <v>NA</v>
          </cell>
          <cell r="J85">
            <v>63.908650000000002</v>
          </cell>
          <cell r="K85">
            <v>-139.31441659999999</v>
          </cell>
          <cell r="L85">
            <v>1</v>
          </cell>
          <cell r="M85" t="str">
            <v>Low</v>
          </cell>
          <cell r="N85" t="str">
            <v>NA</v>
          </cell>
          <cell r="O85">
            <v>1.5</v>
          </cell>
          <cell r="P85">
            <v>200</v>
          </cell>
          <cell r="Q85" t="str">
            <v>NA</v>
          </cell>
        </row>
        <row r="86">
          <cell r="A86" t="str">
            <v>KL_HU_GO01</v>
          </cell>
          <cell r="B86" t="str">
            <v>Klondike River</v>
          </cell>
          <cell r="C86" t="str">
            <v>A</v>
          </cell>
          <cell r="D86" t="str">
            <v>Goldbottom Creek</v>
          </cell>
          <cell r="E86" t="str">
            <v>Goldbottom Creek mouth</v>
          </cell>
          <cell r="F86" t="str">
            <v>K GOLDB 01</v>
          </cell>
          <cell r="G86" t="str">
            <v>MT</v>
          </cell>
          <cell r="H86" t="str">
            <v>N</v>
          </cell>
          <cell r="I86" t="str">
            <v>NA</v>
          </cell>
          <cell r="J86">
            <v>63.964329999999997</v>
          </cell>
          <cell r="K86">
            <v>-138.96706</v>
          </cell>
          <cell r="L86">
            <v>1</v>
          </cell>
          <cell r="M86" t="str">
            <v>Low</v>
          </cell>
          <cell r="N86" t="str">
            <v>NA</v>
          </cell>
          <cell r="O86">
            <v>1.5</v>
          </cell>
          <cell r="P86">
            <v>200</v>
          </cell>
          <cell r="Q86" t="str">
            <v>NA</v>
          </cell>
        </row>
        <row r="87">
          <cell r="A87" t="str">
            <v>KL_HU_LA01</v>
          </cell>
          <cell r="B87" t="str">
            <v>Klondike River</v>
          </cell>
          <cell r="C87" t="str">
            <v>A</v>
          </cell>
          <cell r="D87" t="str">
            <v>Last Chance Creek</v>
          </cell>
          <cell r="E87" t="str">
            <v>Last Chance Creek mouth</v>
          </cell>
          <cell r="F87" t="str">
            <v>K LAST 01</v>
          </cell>
          <cell r="G87" t="str">
            <v>MT</v>
          </cell>
          <cell r="H87" t="str">
            <v>N</v>
          </cell>
          <cell r="I87" t="str">
            <v>NA</v>
          </cell>
          <cell r="J87">
            <v>64.010499999999993</v>
          </cell>
          <cell r="K87">
            <v>-139.09091000000001</v>
          </cell>
          <cell r="L87">
            <v>1</v>
          </cell>
          <cell r="M87" t="str">
            <v>Low</v>
          </cell>
          <cell r="N87" t="str">
            <v>NA</v>
          </cell>
          <cell r="O87">
            <v>1.5</v>
          </cell>
          <cell r="P87">
            <v>200</v>
          </cell>
          <cell r="Q87" t="str">
            <v>NA</v>
          </cell>
        </row>
        <row r="88">
          <cell r="A88" t="str">
            <v>KL_TO01</v>
          </cell>
          <cell r="B88" t="str">
            <v>Klondike River</v>
          </cell>
          <cell r="C88" t="str">
            <v>A</v>
          </cell>
          <cell r="D88" t="str">
            <v>Too Much Gold Creek</v>
          </cell>
          <cell r="E88" t="str">
            <v>Too Much Gold Creek mouth</v>
          </cell>
          <cell r="F88" t="str">
            <v>K TOO 01</v>
          </cell>
          <cell r="G88" t="str">
            <v>MT</v>
          </cell>
          <cell r="H88" t="str">
            <v>N</v>
          </cell>
          <cell r="I88" t="str">
            <v>NA</v>
          </cell>
          <cell r="J88">
            <v>63.951316599999998</v>
          </cell>
          <cell r="K88">
            <v>-138.6670833</v>
          </cell>
          <cell r="L88">
            <v>4</v>
          </cell>
          <cell r="M88" t="str">
            <v>Moderate-Low</v>
          </cell>
          <cell r="N88" t="str">
            <v>NA</v>
          </cell>
          <cell r="O88">
            <v>1.2</v>
          </cell>
          <cell r="P88">
            <v>80</v>
          </cell>
          <cell r="Q88" t="str">
            <v>NA</v>
          </cell>
        </row>
        <row r="89">
          <cell r="A89" t="str">
            <v>KL_BO_VI01</v>
          </cell>
          <cell r="B89" t="str">
            <v>Klondike River</v>
          </cell>
          <cell r="C89" t="str">
            <v>A</v>
          </cell>
          <cell r="D89" t="str">
            <v>Victoria Gulch</v>
          </cell>
          <cell r="E89" t="str">
            <v>Victoria Gulch mouth</v>
          </cell>
          <cell r="F89" t="str">
            <v>K VIC 01</v>
          </cell>
          <cell r="G89" t="str">
            <v>MT</v>
          </cell>
          <cell r="H89" t="str">
            <v>N</v>
          </cell>
          <cell r="I89" t="str">
            <v>NA</v>
          </cell>
          <cell r="J89">
            <v>63.912610000000001</v>
          </cell>
          <cell r="K89">
            <v>-139.20930000000001</v>
          </cell>
          <cell r="L89">
            <v>1</v>
          </cell>
          <cell r="M89" t="str">
            <v>Low</v>
          </cell>
          <cell r="N89" t="str">
            <v>NA</v>
          </cell>
          <cell r="O89">
            <v>1.5</v>
          </cell>
          <cell r="P89">
            <v>200</v>
          </cell>
          <cell r="Q89" t="str">
            <v>NA</v>
          </cell>
        </row>
        <row r="90">
          <cell r="A90" t="str">
            <v>KL_BO01</v>
          </cell>
          <cell r="B90" t="str">
            <v>Klondike River</v>
          </cell>
          <cell r="C90" t="str">
            <v>A</v>
          </cell>
          <cell r="D90" t="str">
            <v>Bonanza Creek</v>
          </cell>
          <cell r="E90" t="str">
            <v>Bonanza Creek below all mining</v>
          </cell>
          <cell r="F90" t="str">
            <v>KB 01</v>
          </cell>
          <cell r="G90" t="str">
            <v>BAM</v>
          </cell>
          <cell r="H90" t="str">
            <v>Y</v>
          </cell>
          <cell r="I90" t="str">
            <v>2008, 2009, 2010, 2011</v>
          </cell>
          <cell r="J90">
            <v>64.040539999999993</v>
          </cell>
          <cell r="K90">
            <v>-139.40814</v>
          </cell>
          <cell r="L90">
            <v>4</v>
          </cell>
          <cell r="M90" t="str">
            <v>Moderate-Low</v>
          </cell>
          <cell r="N90" t="str">
            <v>NA</v>
          </cell>
          <cell r="O90">
            <v>1.2</v>
          </cell>
          <cell r="P90">
            <v>80</v>
          </cell>
          <cell r="Q90" t="str">
            <v>NA</v>
          </cell>
        </row>
        <row r="91">
          <cell r="A91" t="str">
            <v>KL_BO02</v>
          </cell>
          <cell r="B91" t="str">
            <v>Klondike River</v>
          </cell>
          <cell r="C91" t="str">
            <v>A</v>
          </cell>
          <cell r="D91" t="str">
            <v>Bonanza Creek</v>
          </cell>
          <cell r="E91" t="str">
            <v>Lower Bonanza Creek</v>
          </cell>
          <cell r="F91" t="str">
            <v>KB 02</v>
          </cell>
          <cell r="G91" t="str">
            <v>O</v>
          </cell>
          <cell r="H91" t="str">
            <v>N</v>
          </cell>
          <cell r="I91" t="str">
            <v>NA</v>
          </cell>
          <cell r="J91">
            <v>64.012950000000004</v>
          </cell>
          <cell r="K91">
            <v>-139.37021659999999</v>
          </cell>
          <cell r="L91">
            <v>1</v>
          </cell>
          <cell r="M91" t="str">
            <v>Low</v>
          </cell>
          <cell r="N91" t="str">
            <v>NA</v>
          </cell>
          <cell r="O91">
            <v>1.5</v>
          </cell>
          <cell r="P91">
            <v>200</v>
          </cell>
          <cell r="Q91" t="str">
            <v>NA</v>
          </cell>
        </row>
        <row r="92">
          <cell r="A92" t="str">
            <v>KL_BO03</v>
          </cell>
          <cell r="B92" t="str">
            <v>Klondike River</v>
          </cell>
          <cell r="C92" t="str">
            <v>A</v>
          </cell>
          <cell r="D92" t="str">
            <v>Bonanza Creek</v>
          </cell>
          <cell r="E92" t="str">
            <v>Lower Bonanza Creek downstream of bridge</v>
          </cell>
          <cell r="F92" t="str">
            <v>KB 03</v>
          </cell>
          <cell r="G92" t="str">
            <v>O</v>
          </cell>
          <cell r="H92" t="str">
            <v>N</v>
          </cell>
          <cell r="I92" t="str">
            <v>NA</v>
          </cell>
          <cell r="J92">
            <v>63.970266600000002</v>
          </cell>
          <cell r="K92">
            <v>-139.35471659999999</v>
          </cell>
          <cell r="L92">
            <v>1</v>
          </cell>
          <cell r="M92" t="str">
            <v>Low</v>
          </cell>
          <cell r="N92" t="str">
            <v>NA</v>
          </cell>
          <cell r="O92">
            <v>1.5</v>
          </cell>
          <cell r="P92">
            <v>200</v>
          </cell>
          <cell r="Q92" t="str">
            <v>NA</v>
          </cell>
        </row>
        <row r="93">
          <cell r="A93" t="str">
            <v>KL_BO04</v>
          </cell>
          <cell r="B93" t="str">
            <v>Klondike River</v>
          </cell>
          <cell r="C93" t="str">
            <v>A</v>
          </cell>
          <cell r="D93" t="str">
            <v>Bonanza Creek</v>
          </cell>
          <cell r="E93" t="str">
            <v xml:space="preserve">Bonanza Creek downstream of Adams Gulch </v>
          </cell>
          <cell r="F93" t="str">
            <v>KB 04</v>
          </cell>
          <cell r="G93" t="str">
            <v>O</v>
          </cell>
          <cell r="H93" t="str">
            <v>N</v>
          </cell>
          <cell r="I93" t="str">
            <v>NA</v>
          </cell>
          <cell r="J93">
            <v>63.935499999999998</v>
          </cell>
          <cell r="K93">
            <v>-139.3279833</v>
          </cell>
          <cell r="L93">
            <v>1</v>
          </cell>
          <cell r="M93" t="str">
            <v>Low</v>
          </cell>
          <cell r="N93" t="str">
            <v>NA</v>
          </cell>
          <cell r="O93">
            <v>1.5</v>
          </cell>
          <cell r="P93">
            <v>200</v>
          </cell>
          <cell r="Q93" t="str">
            <v>NA</v>
          </cell>
        </row>
        <row r="94">
          <cell r="A94" t="str">
            <v>KL_BO05</v>
          </cell>
          <cell r="B94" t="str">
            <v>Klondike River</v>
          </cell>
          <cell r="C94" t="str">
            <v>A</v>
          </cell>
          <cell r="D94" t="str">
            <v>Bonanza Creek</v>
          </cell>
          <cell r="E94" t="str">
            <v>Bonanza Creek upstream of Adams Gulch</v>
          </cell>
          <cell r="F94" t="str">
            <v>KB 05</v>
          </cell>
          <cell r="G94" t="str">
            <v>O</v>
          </cell>
          <cell r="H94" t="str">
            <v>N</v>
          </cell>
          <cell r="I94" t="str">
            <v>NA</v>
          </cell>
          <cell r="J94">
            <v>63.934150000000002</v>
          </cell>
          <cell r="K94">
            <v>-139.32977</v>
          </cell>
          <cell r="L94">
            <v>1</v>
          </cell>
          <cell r="M94" t="str">
            <v>Low</v>
          </cell>
          <cell r="N94" t="str">
            <v>NA</v>
          </cell>
          <cell r="O94">
            <v>1.5</v>
          </cell>
          <cell r="P94">
            <v>200</v>
          </cell>
          <cell r="Q94" t="str">
            <v>NA</v>
          </cell>
        </row>
        <row r="95">
          <cell r="A95" t="str">
            <v>KL_BO06</v>
          </cell>
          <cell r="B95" t="str">
            <v>Klondike River</v>
          </cell>
          <cell r="C95" t="str">
            <v>A</v>
          </cell>
          <cell r="D95" t="str">
            <v>Bonanza Creek</v>
          </cell>
          <cell r="E95" t="str">
            <v xml:space="preserve">Bonanza Creek downstream of Eldorado Creek </v>
          </cell>
          <cell r="F95" t="str">
            <v>KB 07</v>
          </cell>
          <cell r="G95" t="str">
            <v>O</v>
          </cell>
          <cell r="H95" t="str">
            <v>N</v>
          </cell>
          <cell r="I95" t="str">
            <v>NA</v>
          </cell>
          <cell r="J95">
            <v>63.920466599999997</v>
          </cell>
          <cell r="K95">
            <v>-139.316</v>
          </cell>
          <cell r="L95">
            <v>1</v>
          </cell>
          <cell r="M95" t="str">
            <v>Low</v>
          </cell>
          <cell r="N95" t="str">
            <v>NA</v>
          </cell>
          <cell r="O95">
            <v>1.5</v>
          </cell>
          <cell r="P95">
            <v>200</v>
          </cell>
          <cell r="Q95" t="str">
            <v>NA</v>
          </cell>
        </row>
        <row r="96">
          <cell r="A96" t="str">
            <v>KL_BO07</v>
          </cell>
          <cell r="B96" t="str">
            <v>Klondike River</v>
          </cell>
          <cell r="C96" t="str">
            <v>A</v>
          </cell>
          <cell r="D96" t="str">
            <v>Bonanza Creek</v>
          </cell>
          <cell r="E96" t="str">
            <v xml:space="preserve">Upper Bonanza Creek upstream of Eldorado Creek </v>
          </cell>
          <cell r="F96" t="str">
            <v>KB 08</v>
          </cell>
          <cell r="G96" t="str">
            <v>O</v>
          </cell>
          <cell r="H96" t="str">
            <v>N</v>
          </cell>
          <cell r="I96" t="str">
            <v>NA</v>
          </cell>
          <cell r="J96">
            <v>63.919429999999998</v>
          </cell>
          <cell r="K96">
            <v>-139.31389999999999</v>
          </cell>
          <cell r="L96">
            <v>1</v>
          </cell>
          <cell r="M96" t="str">
            <v>Low</v>
          </cell>
          <cell r="N96" t="str">
            <v>NA</v>
          </cell>
          <cell r="O96">
            <v>1.5</v>
          </cell>
          <cell r="P96">
            <v>200</v>
          </cell>
          <cell r="Q96" t="str">
            <v>NA</v>
          </cell>
        </row>
        <row r="97">
          <cell r="A97" t="str">
            <v>KL_BO08</v>
          </cell>
          <cell r="B97" t="str">
            <v>Klondike River</v>
          </cell>
          <cell r="C97" t="str">
            <v>A</v>
          </cell>
          <cell r="D97" t="str">
            <v>Bonanza Creek</v>
          </cell>
          <cell r="E97" t="str">
            <v>Upper Bonanza Creek upstream of Victoria Gulch</v>
          </cell>
          <cell r="F97" t="str">
            <v>KB 09</v>
          </cell>
          <cell r="G97" t="str">
            <v>AAM</v>
          </cell>
          <cell r="H97" t="str">
            <v>Y</v>
          </cell>
          <cell r="I97">
            <v>2011</v>
          </cell>
          <cell r="J97">
            <v>63.912610000000001</v>
          </cell>
          <cell r="K97">
            <v>-139.20930000000001</v>
          </cell>
          <cell r="L97">
            <v>1</v>
          </cell>
          <cell r="M97" t="str">
            <v>Low</v>
          </cell>
          <cell r="N97" t="str">
            <v>NA</v>
          </cell>
          <cell r="O97">
            <v>1.5</v>
          </cell>
          <cell r="P97">
            <v>200</v>
          </cell>
          <cell r="Q97" t="str">
            <v>NA</v>
          </cell>
        </row>
        <row r="98">
          <cell r="A98" t="str">
            <v>KL_HU01</v>
          </cell>
          <cell r="B98" t="str">
            <v>Klondike River</v>
          </cell>
          <cell r="C98" t="str">
            <v>A</v>
          </cell>
          <cell r="D98" t="str">
            <v>Hunker Creek</v>
          </cell>
          <cell r="E98" t="str">
            <v>Hunker Creek mouth</v>
          </cell>
          <cell r="F98" t="str">
            <v>NA</v>
          </cell>
          <cell r="G98" t="str">
            <v>MT</v>
          </cell>
          <cell r="H98" t="str">
            <v>N</v>
          </cell>
          <cell r="I98" t="str">
            <v>NA</v>
          </cell>
          <cell r="J98">
            <v>64.033820000000006</v>
          </cell>
          <cell r="K98">
            <v>-139.20634000000001</v>
          </cell>
          <cell r="L98">
            <v>4</v>
          </cell>
          <cell r="M98" t="str">
            <v>Moderate-Low</v>
          </cell>
          <cell r="N98" t="str">
            <v>NA</v>
          </cell>
          <cell r="O98">
            <v>1.2</v>
          </cell>
          <cell r="P98">
            <v>80</v>
          </cell>
          <cell r="Q98" t="str">
            <v>NA</v>
          </cell>
        </row>
        <row r="99">
          <cell r="A99" t="str">
            <v>KL_HU01A</v>
          </cell>
          <cell r="B99" t="str">
            <v>Klondike River</v>
          </cell>
          <cell r="C99" t="str">
            <v>A</v>
          </cell>
          <cell r="D99" t="str">
            <v>Hunker Creek</v>
          </cell>
          <cell r="E99" t="str">
            <v>Hunker Creek below all mining</v>
          </cell>
          <cell r="F99" t="str">
            <v>KH 01</v>
          </cell>
          <cell r="G99" t="str">
            <v>BAM</v>
          </cell>
          <cell r="H99" t="str">
            <v>N</v>
          </cell>
          <cell r="I99" t="str">
            <v>NA</v>
          </cell>
          <cell r="J99">
            <v>64.029430000000005</v>
          </cell>
          <cell r="K99">
            <v>-139.17867000000001</v>
          </cell>
          <cell r="L99">
            <v>4</v>
          </cell>
          <cell r="M99" t="str">
            <v>Moderate-Low</v>
          </cell>
          <cell r="N99" t="str">
            <v>NA</v>
          </cell>
          <cell r="O99">
            <v>1.2</v>
          </cell>
          <cell r="P99">
            <v>80</v>
          </cell>
          <cell r="Q99" t="str">
            <v>NA</v>
          </cell>
        </row>
        <row r="100">
          <cell r="A100" t="str">
            <v>KL_HU02</v>
          </cell>
          <cell r="B100" t="str">
            <v>Klondike River</v>
          </cell>
          <cell r="C100" t="str">
            <v>A</v>
          </cell>
          <cell r="D100" t="str">
            <v>Hunker Creek</v>
          </cell>
          <cell r="E100" t="str">
            <v>Hunker Creek downstream of Henrry Gulch</v>
          </cell>
          <cell r="F100" t="str">
            <v>KH 02</v>
          </cell>
          <cell r="G100" t="str">
            <v>O</v>
          </cell>
          <cell r="H100" t="str">
            <v>N</v>
          </cell>
          <cell r="I100" t="str">
            <v>NA</v>
          </cell>
          <cell r="J100">
            <v>64.028383300000002</v>
          </cell>
          <cell r="K100">
            <v>-139.1752166</v>
          </cell>
          <cell r="L100">
            <v>4</v>
          </cell>
          <cell r="M100" t="str">
            <v>Moderate-Low</v>
          </cell>
          <cell r="N100" t="str">
            <v>NA</v>
          </cell>
          <cell r="O100">
            <v>1.2</v>
          </cell>
          <cell r="P100">
            <v>80</v>
          </cell>
          <cell r="Q100" t="str">
            <v>NA</v>
          </cell>
        </row>
        <row r="101">
          <cell r="A101" t="str">
            <v>KL_HU03</v>
          </cell>
          <cell r="B101" t="str">
            <v>Klondike River</v>
          </cell>
          <cell r="C101" t="str">
            <v>A</v>
          </cell>
          <cell r="D101" t="str">
            <v>Hunker Creek</v>
          </cell>
          <cell r="E101" t="str">
            <v>Hunker Creek downstream of Last Chance Creek</v>
          </cell>
          <cell r="F101" t="str">
            <v>KH 04</v>
          </cell>
          <cell r="G101" t="str">
            <v>O</v>
          </cell>
          <cell r="H101" t="str">
            <v>N</v>
          </cell>
          <cell r="I101" t="str">
            <v>NA</v>
          </cell>
          <cell r="J101">
            <v>64.013450000000006</v>
          </cell>
          <cell r="K101">
            <v>-139.09187</v>
          </cell>
          <cell r="L101">
            <v>1</v>
          </cell>
          <cell r="M101" t="str">
            <v>Low</v>
          </cell>
          <cell r="N101" t="str">
            <v>NA</v>
          </cell>
          <cell r="O101">
            <v>1.5</v>
          </cell>
          <cell r="P101">
            <v>200</v>
          </cell>
          <cell r="Q101" t="str">
            <v>NA</v>
          </cell>
        </row>
        <row r="102">
          <cell r="A102" t="str">
            <v>KL_HU04</v>
          </cell>
          <cell r="B102" t="str">
            <v>Klondike River</v>
          </cell>
          <cell r="C102" t="str">
            <v>A</v>
          </cell>
          <cell r="D102" t="str">
            <v>Hunker Creek</v>
          </cell>
          <cell r="E102" t="str">
            <v>Hunker Creek upstream of Last Chance Creek</v>
          </cell>
          <cell r="F102" t="str">
            <v>KH 05</v>
          </cell>
          <cell r="G102" t="str">
            <v>O</v>
          </cell>
          <cell r="H102" t="str">
            <v>N</v>
          </cell>
          <cell r="I102" t="str">
            <v>NA</v>
          </cell>
          <cell r="J102">
            <v>64.010499999999993</v>
          </cell>
          <cell r="K102">
            <v>-139.09091000000001</v>
          </cell>
          <cell r="L102">
            <v>1</v>
          </cell>
          <cell r="M102" t="str">
            <v>Low</v>
          </cell>
          <cell r="N102" t="str">
            <v>NA</v>
          </cell>
          <cell r="O102">
            <v>1.5</v>
          </cell>
          <cell r="P102">
            <v>200</v>
          </cell>
          <cell r="Q102" t="str">
            <v>NA</v>
          </cell>
        </row>
        <row r="103">
          <cell r="A103" t="str">
            <v>KL_HU05</v>
          </cell>
          <cell r="B103" t="str">
            <v>Klondike River</v>
          </cell>
          <cell r="C103" t="str">
            <v>A</v>
          </cell>
          <cell r="D103" t="str">
            <v>Hunker Creek</v>
          </cell>
          <cell r="E103" t="str">
            <v xml:space="preserve">Hunker Creek downstream of Goldbottom Creek </v>
          </cell>
          <cell r="F103" t="str">
            <v>KH 06</v>
          </cell>
          <cell r="G103" t="str">
            <v>O</v>
          </cell>
          <cell r="H103" t="str">
            <v>N</v>
          </cell>
          <cell r="I103" t="str">
            <v>NA</v>
          </cell>
          <cell r="J103">
            <v>63.969180000000001</v>
          </cell>
          <cell r="K103">
            <v>-138.98291</v>
          </cell>
          <cell r="L103">
            <v>1</v>
          </cell>
          <cell r="M103" t="str">
            <v>Low</v>
          </cell>
          <cell r="N103" t="str">
            <v>NA</v>
          </cell>
          <cell r="O103">
            <v>1.5</v>
          </cell>
          <cell r="P103">
            <v>200</v>
          </cell>
          <cell r="Q103" t="str">
            <v>NA</v>
          </cell>
        </row>
        <row r="104">
          <cell r="A104" t="str">
            <v>KL_HU06</v>
          </cell>
          <cell r="B104" t="str">
            <v>Klondike River</v>
          </cell>
          <cell r="C104" t="str">
            <v>A</v>
          </cell>
          <cell r="D104" t="str">
            <v>Hunker Creek</v>
          </cell>
          <cell r="E104" t="str">
            <v>Hunker Creek upstream of Goldbottom Creek</v>
          </cell>
          <cell r="F104" t="str">
            <v>KH 08</v>
          </cell>
          <cell r="G104" t="str">
            <v>O</v>
          </cell>
          <cell r="H104" t="str">
            <v>N</v>
          </cell>
          <cell r="I104" t="str">
            <v>NA</v>
          </cell>
          <cell r="J104">
            <v>64.964330000000004</v>
          </cell>
          <cell r="K104">
            <v>-138.96706</v>
          </cell>
          <cell r="L104">
            <v>1</v>
          </cell>
          <cell r="M104" t="str">
            <v>Low</v>
          </cell>
          <cell r="N104" t="str">
            <v>NA</v>
          </cell>
          <cell r="O104">
            <v>1.5</v>
          </cell>
          <cell r="P104">
            <v>200</v>
          </cell>
          <cell r="Q104" t="str">
            <v>NA</v>
          </cell>
        </row>
        <row r="105">
          <cell r="A105" t="str">
            <v>KL_HU07</v>
          </cell>
          <cell r="B105" t="str">
            <v>Klondike River</v>
          </cell>
          <cell r="C105" t="str">
            <v>A</v>
          </cell>
          <cell r="D105" t="str">
            <v>Hunker Creek</v>
          </cell>
          <cell r="E105" t="str">
            <v>Hunker Creek above all mining left fork</v>
          </cell>
          <cell r="F105" t="str">
            <v>KH 09</v>
          </cell>
          <cell r="G105" t="str">
            <v>B</v>
          </cell>
          <cell r="H105" t="str">
            <v>N</v>
          </cell>
          <cell r="I105" t="str">
            <v>NA</v>
          </cell>
          <cell r="J105">
            <v>63.911050000000003</v>
          </cell>
          <cell r="K105">
            <v>-138.88521660000001</v>
          </cell>
          <cell r="L105">
            <v>1</v>
          </cell>
          <cell r="M105" t="str">
            <v>Low</v>
          </cell>
          <cell r="N105" t="str">
            <v>NA</v>
          </cell>
          <cell r="O105">
            <v>1.5</v>
          </cell>
          <cell r="P105">
            <v>200</v>
          </cell>
          <cell r="Q105" t="str">
            <v>NA</v>
          </cell>
        </row>
        <row r="106">
          <cell r="A106" t="str">
            <v>KL_HU08</v>
          </cell>
          <cell r="B106" t="str">
            <v>Klondike River</v>
          </cell>
          <cell r="C106" t="str">
            <v>A</v>
          </cell>
          <cell r="D106" t="str">
            <v>Hunker Creek</v>
          </cell>
          <cell r="E106" t="str">
            <v>Hunker Creek right fork</v>
          </cell>
          <cell r="F106" t="str">
            <v>KH 10</v>
          </cell>
          <cell r="G106" t="str">
            <v>B</v>
          </cell>
          <cell r="H106" t="str">
            <v>N</v>
          </cell>
          <cell r="I106" t="str">
            <v>NA</v>
          </cell>
          <cell r="J106">
            <v>63.890250000000002</v>
          </cell>
          <cell r="K106">
            <v>-138.9252166</v>
          </cell>
          <cell r="L106">
            <v>1</v>
          </cell>
          <cell r="M106" t="str">
            <v>Low</v>
          </cell>
          <cell r="N106" t="str">
            <v>NA</v>
          </cell>
          <cell r="O106">
            <v>1.5</v>
          </cell>
          <cell r="P106">
            <v>200</v>
          </cell>
          <cell r="Q106" t="str">
            <v>NA</v>
          </cell>
        </row>
        <row r="107">
          <cell r="A107" t="str">
            <v>KL_HU09</v>
          </cell>
          <cell r="B107" t="str">
            <v>Klondike River</v>
          </cell>
          <cell r="C107" t="str">
            <v>A</v>
          </cell>
          <cell r="D107" t="str">
            <v>Hunker Creek</v>
          </cell>
          <cell r="E107" t="str">
            <v>Hunker Creek above all mining and downstream of right and left fork</v>
          </cell>
          <cell r="F107" t="str">
            <v>KH 11</v>
          </cell>
          <cell r="G107" t="str">
            <v>AAM</v>
          </cell>
          <cell r="H107" t="str">
            <v>Y</v>
          </cell>
          <cell r="I107" t="str">
            <v>2008, 2011</v>
          </cell>
          <cell r="J107">
            <v>63.915030000000002</v>
          </cell>
          <cell r="K107">
            <v>-138.88500999999999</v>
          </cell>
          <cell r="L107">
            <v>1</v>
          </cell>
          <cell r="M107" t="str">
            <v>Low</v>
          </cell>
          <cell r="N107" t="str">
            <v>NA</v>
          </cell>
          <cell r="O107">
            <v>1.5</v>
          </cell>
          <cell r="P107">
            <v>200</v>
          </cell>
          <cell r="Q107" t="str">
            <v>NA</v>
          </cell>
        </row>
        <row r="108">
          <cell r="A108" t="str">
            <v>LI_HY01</v>
          </cell>
          <cell r="B108" t="str">
            <v>Liard River</v>
          </cell>
          <cell r="C108" t="str">
            <v>A</v>
          </cell>
          <cell r="D108" t="str">
            <v>Hyland River</v>
          </cell>
          <cell r="E108" t="str">
            <v>Hyland River at the Alaska Highway (97)</v>
          </cell>
          <cell r="F108" t="str">
            <v>L HYL 01</v>
          </cell>
          <cell r="G108" t="str">
            <v>O</v>
          </cell>
          <cell r="H108" t="str">
            <v>Y</v>
          </cell>
          <cell r="I108">
            <v>2010</v>
          </cell>
          <cell r="J108">
            <v>59.984180000000002</v>
          </cell>
          <cell r="K108">
            <v>-128.17411999999999</v>
          </cell>
          <cell r="L108" t="str">
            <v>NA</v>
          </cell>
          <cell r="M108" t="str">
            <v>NA</v>
          </cell>
          <cell r="N108" t="str">
            <v>NA</v>
          </cell>
          <cell r="O108" t="str">
            <v>NA</v>
          </cell>
          <cell r="P108" t="str">
            <v>NA</v>
          </cell>
          <cell r="Q108" t="str">
            <v>NA</v>
          </cell>
        </row>
        <row r="109">
          <cell r="A109" t="str">
            <v>LI01</v>
          </cell>
          <cell r="B109" t="str">
            <v>Liard River</v>
          </cell>
          <cell r="C109" t="str">
            <v>A</v>
          </cell>
          <cell r="D109" t="str">
            <v>Liard River</v>
          </cell>
          <cell r="E109" t="str">
            <v>Liard River at the Alaska Highway</v>
          </cell>
          <cell r="F109" t="str">
            <v>L 01</v>
          </cell>
          <cell r="G109" t="str">
            <v>BAM</v>
          </cell>
          <cell r="H109" t="str">
            <v>Y</v>
          </cell>
          <cell r="I109">
            <v>2010</v>
          </cell>
          <cell r="J109">
            <v>60.052329999999998</v>
          </cell>
          <cell r="K109">
            <v>-128.90176</v>
          </cell>
          <cell r="L109" t="str">
            <v>NA</v>
          </cell>
          <cell r="M109" t="str">
            <v>NA</v>
          </cell>
          <cell r="N109" t="str">
            <v>NA</v>
          </cell>
          <cell r="O109" t="str">
            <v>NA</v>
          </cell>
          <cell r="P109" t="str">
            <v>NA</v>
          </cell>
          <cell r="Q109">
            <v>0</v>
          </cell>
        </row>
        <row r="110">
          <cell r="A110" t="str">
            <v>LI_RA01</v>
          </cell>
          <cell r="B110" t="str">
            <v>Liard River</v>
          </cell>
          <cell r="C110" t="str">
            <v>A</v>
          </cell>
          <cell r="D110" t="str">
            <v>Rancheria River</v>
          </cell>
          <cell r="E110" t="str">
            <v>Rancheria River Mouth</v>
          </cell>
          <cell r="F110" t="str">
            <v>L RAN 01</v>
          </cell>
          <cell r="G110" t="str">
            <v>O</v>
          </cell>
          <cell r="H110" t="str">
            <v>N</v>
          </cell>
          <cell r="I110" t="str">
            <v>NA</v>
          </cell>
          <cell r="J110">
            <v>60.20946</v>
          </cell>
          <cell r="K110">
            <v>-129.13708</v>
          </cell>
          <cell r="L110" t="str">
            <v>NA</v>
          </cell>
          <cell r="M110" t="str">
            <v>NA</v>
          </cell>
          <cell r="N110" t="str">
            <v>NA</v>
          </cell>
          <cell r="O110" t="str">
            <v>NA</v>
          </cell>
          <cell r="P110" t="str">
            <v>NA</v>
          </cell>
          <cell r="Q110" t="str">
            <v>NA</v>
          </cell>
        </row>
        <row r="111">
          <cell r="A111" t="str">
            <v>LI02</v>
          </cell>
          <cell r="B111" t="str">
            <v>Liard River</v>
          </cell>
          <cell r="C111" t="str">
            <v>A</v>
          </cell>
          <cell r="D111" t="str">
            <v>Liard River</v>
          </cell>
          <cell r="E111" t="str">
            <v>Liard River upstream of Rancheria River</v>
          </cell>
          <cell r="F111" t="str">
            <v>L 02</v>
          </cell>
          <cell r="G111" t="str">
            <v>O</v>
          </cell>
          <cell r="H111" t="str">
            <v>N</v>
          </cell>
          <cell r="I111" t="str">
            <v>NA</v>
          </cell>
          <cell r="J111">
            <v>60.232300000000002</v>
          </cell>
          <cell r="K111">
            <v>-129.1371</v>
          </cell>
          <cell r="L111" t="str">
            <v>NA</v>
          </cell>
          <cell r="M111" t="str">
            <v>NA</v>
          </cell>
          <cell r="N111" t="str">
            <v>NA</v>
          </cell>
          <cell r="O111" t="str">
            <v>NA</v>
          </cell>
          <cell r="P111" t="str">
            <v>NA</v>
          </cell>
          <cell r="Q111" t="str">
            <v>NA</v>
          </cell>
        </row>
        <row r="112">
          <cell r="A112" t="str">
            <v>LI_FR01</v>
          </cell>
          <cell r="B112" t="str">
            <v>Liard River</v>
          </cell>
          <cell r="C112" t="str">
            <v>A</v>
          </cell>
          <cell r="D112" t="str">
            <v>Francis River</v>
          </cell>
          <cell r="E112" t="str">
            <v>Francis River Mouth</v>
          </cell>
          <cell r="F112" t="str">
            <v>L FRA 01</v>
          </cell>
          <cell r="G112" t="str">
            <v>MT</v>
          </cell>
          <cell r="H112" t="str">
            <v>N</v>
          </cell>
          <cell r="I112" t="str">
            <v>NA</v>
          </cell>
          <cell r="J112">
            <v>60.271380000000001</v>
          </cell>
          <cell r="K112">
            <v>-129.16693000000001</v>
          </cell>
          <cell r="L112" t="str">
            <v>NA</v>
          </cell>
          <cell r="M112" t="str">
            <v>NA</v>
          </cell>
          <cell r="N112" t="str">
            <v>NA</v>
          </cell>
          <cell r="O112" t="str">
            <v>NA</v>
          </cell>
          <cell r="P112" t="str">
            <v>NA</v>
          </cell>
          <cell r="Q112" t="str">
            <v>NA</v>
          </cell>
        </row>
        <row r="113">
          <cell r="A113" t="str">
            <v>LI03</v>
          </cell>
          <cell r="B113" t="str">
            <v>Liard River</v>
          </cell>
          <cell r="C113" t="str">
            <v>A</v>
          </cell>
          <cell r="D113" t="str">
            <v>Liard River</v>
          </cell>
          <cell r="E113" t="str">
            <v>Liard River upstream of Francis River</v>
          </cell>
          <cell r="F113" t="str">
            <v>L 03</v>
          </cell>
          <cell r="G113" t="str">
            <v>O</v>
          </cell>
          <cell r="H113" t="str">
            <v>N</v>
          </cell>
          <cell r="I113" t="str">
            <v>NA</v>
          </cell>
          <cell r="J113">
            <v>60.270919999999997</v>
          </cell>
          <cell r="K113">
            <v>-129.21458000000001</v>
          </cell>
          <cell r="L113" t="str">
            <v>NA</v>
          </cell>
          <cell r="M113" t="str">
            <v>NA</v>
          </cell>
          <cell r="N113" t="str">
            <v>NA</v>
          </cell>
          <cell r="O113" t="str">
            <v>NA</v>
          </cell>
          <cell r="P113" t="str">
            <v>NA</v>
          </cell>
          <cell r="Q113" t="str">
            <v>NA</v>
          </cell>
        </row>
        <row r="114">
          <cell r="A114" t="str">
            <v>LI_LI01</v>
          </cell>
          <cell r="B114" t="str">
            <v>Liard River</v>
          </cell>
          <cell r="C114" t="str">
            <v>A</v>
          </cell>
          <cell r="D114" t="str">
            <v>Little Moose River</v>
          </cell>
          <cell r="E114" t="str">
            <v>Little Moose River mouth</v>
          </cell>
          <cell r="F114" t="str">
            <v>L LIT 01</v>
          </cell>
          <cell r="G114" t="str">
            <v>MT</v>
          </cell>
          <cell r="H114" t="str">
            <v>N</v>
          </cell>
          <cell r="I114" t="str">
            <v>NA</v>
          </cell>
          <cell r="J114">
            <v>60.323779999999999</v>
          </cell>
          <cell r="K114">
            <v>-129.50507999999999</v>
          </cell>
          <cell r="L114" t="str">
            <v>NA</v>
          </cell>
          <cell r="M114" t="str">
            <v>NA</v>
          </cell>
          <cell r="N114" t="str">
            <v>NA</v>
          </cell>
          <cell r="O114" t="str">
            <v>NA</v>
          </cell>
          <cell r="P114" t="str">
            <v>NA</v>
          </cell>
          <cell r="Q114" t="str">
            <v>NA</v>
          </cell>
        </row>
        <row r="115">
          <cell r="A115" t="str">
            <v>LI04</v>
          </cell>
          <cell r="B115" t="str">
            <v>Liard River</v>
          </cell>
          <cell r="C115" t="str">
            <v>A</v>
          </cell>
          <cell r="D115" t="str">
            <v>Liard River</v>
          </cell>
          <cell r="E115" t="str">
            <v xml:space="preserve">Liard River upstream of Little Moose River </v>
          </cell>
          <cell r="F115" t="str">
            <v>L 04</v>
          </cell>
          <cell r="G115" t="str">
            <v>O</v>
          </cell>
          <cell r="H115" t="str">
            <v>N</v>
          </cell>
          <cell r="I115" t="str">
            <v>NA</v>
          </cell>
          <cell r="J115">
            <v>60.354030000000002</v>
          </cell>
          <cell r="K115">
            <v>-129.50539000000001</v>
          </cell>
          <cell r="L115" t="str">
            <v>NA</v>
          </cell>
          <cell r="M115" t="str">
            <v>NA</v>
          </cell>
          <cell r="N115" t="str">
            <v>NA</v>
          </cell>
          <cell r="O115" t="str">
            <v>NA</v>
          </cell>
          <cell r="P115" t="str">
            <v>NA</v>
          </cell>
          <cell r="Q115" t="str">
            <v>NA</v>
          </cell>
        </row>
        <row r="116">
          <cell r="A116" t="str">
            <v>LI_HA01</v>
          </cell>
          <cell r="B116" t="str">
            <v>Liard River</v>
          </cell>
          <cell r="C116" t="str">
            <v>A</v>
          </cell>
          <cell r="D116" t="str">
            <v>Hasselberg Creek</v>
          </cell>
          <cell r="E116" t="str">
            <v>Hasselberg Creek mouth</v>
          </cell>
          <cell r="F116" t="str">
            <v>L HAS 01</v>
          </cell>
          <cell r="G116" t="str">
            <v>MT</v>
          </cell>
          <cell r="H116" t="str">
            <v>N</v>
          </cell>
          <cell r="I116" t="str">
            <v>NA</v>
          </cell>
          <cell r="J116">
            <v>60.635249999999999</v>
          </cell>
          <cell r="K116">
            <v>-129.92639</v>
          </cell>
          <cell r="L116" t="str">
            <v>NA</v>
          </cell>
          <cell r="M116" t="str">
            <v>NA</v>
          </cell>
          <cell r="N116" t="str">
            <v>NA</v>
          </cell>
          <cell r="O116" t="str">
            <v>NA</v>
          </cell>
          <cell r="P116" t="str">
            <v>NA</v>
          </cell>
          <cell r="Q116" t="str">
            <v>NA</v>
          </cell>
        </row>
        <row r="117">
          <cell r="A117" t="str">
            <v>LI05</v>
          </cell>
          <cell r="B117" t="str">
            <v>Liard River</v>
          </cell>
          <cell r="C117" t="str">
            <v>A</v>
          </cell>
          <cell r="D117" t="str">
            <v>Liard River</v>
          </cell>
          <cell r="E117" t="str">
            <v>Liard River upstream of Hasselberg Creek</v>
          </cell>
          <cell r="F117" t="str">
            <v>L 05</v>
          </cell>
          <cell r="G117" t="str">
            <v>O</v>
          </cell>
          <cell r="H117" t="str">
            <v>N</v>
          </cell>
          <cell r="I117" t="str">
            <v>NA</v>
          </cell>
          <cell r="J117">
            <v>60.660049999999998</v>
          </cell>
          <cell r="K117">
            <v>-129.97568999999999</v>
          </cell>
          <cell r="L117" t="str">
            <v>NA</v>
          </cell>
          <cell r="M117" t="str">
            <v>NA</v>
          </cell>
          <cell r="N117" t="str">
            <v>NA</v>
          </cell>
          <cell r="O117" t="str">
            <v>NA</v>
          </cell>
          <cell r="P117" t="str">
            <v>NA</v>
          </cell>
          <cell r="Q117" t="str">
            <v>NA</v>
          </cell>
        </row>
        <row r="118">
          <cell r="A118" t="str">
            <v>LI_BL01</v>
          </cell>
          <cell r="B118" t="str">
            <v>Liard River</v>
          </cell>
          <cell r="C118" t="str">
            <v>A</v>
          </cell>
          <cell r="D118" t="str">
            <v>Black Creek</v>
          </cell>
          <cell r="E118" t="str">
            <v>Black Creek Mouth</v>
          </cell>
          <cell r="F118" t="str">
            <v>L BLA 01</v>
          </cell>
          <cell r="G118" t="str">
            <v>MT</v>
          </cell>
          <cell r="H118" t="str">
            <v>N</v>
          </cell>
          <cell r="I118" t="str">
            <v>NA</v>
          </cell>
          <cell r="J118">
            <v>60.742919999999998</v>
          </cell>
          <cell r="K118">
            <v>-130.13509999999999</v>
          </cell>
          <cell r="L118" t="str">
            <v>NA</v>
          </cell>
          <cell r="M118" t="str">
            <v>NA</v>
          </cell>
          <cell r="N118" t="str">
            <v>NA</v>
          </cell>
          <cell r="O118" t="str">
            <v>NA</v>
          </cell>
          <cell r="P118" t="str">
            <v>NA</v>
          </cell>
          <cell r="Q118" t="str">
            <v>NA</v>
          </cell>
        </row>
        <row r="119">
          <cell r="A119" t="str">
            <v>LI06</v>
          </cell>
          <cell r="B119" t="str">
            <v>Liard River</v>
          </cell>
          <cell r="C119" t="str">
            <v>A</v>
          </cell>
          <cell r="D119" t="str">
            <v>Liard River</v>
          </cell>
          <cell r="E119" t="str">
            <v>Liard River upstream of Black Creek</v>
          </cell>
          <cell r="F119" t="str">
            <v>L 06</v>
          </cell>
          <cell r="G119" t="str">
            <v>O</v>
          </cell>
          <cell r="H119" t="str">
            <v>N</v>
          </cell>
          <cell r="I119" t="str">
            <v>NA</v>
          </cell>
          <cell r="J119">
            <v>60.743490000000001</v>
          </cell>
          <cell r="K119">
            <v>-130.22732999999999</v>
          </cell>
          <cell r="L119" t="str">
            <v>NA</v>
          </cell>
          <cell r="M119" t="str">
            <v>NA</v>
          </cell>
          <cell r="N119" t="str">
            <v>NA</v>
          </cell>
          <cell r="O119" t="str">
            <v>NA</v>
          </cell>
          <cell r="P119" t="str">
            <v>NA</v>
          </cell>
          <cell r="Q119" t="str">
            <v>NA</v>
          </cell>
        </row>
        <row r="120">
          <cell r="A120" t="str">
            <v>LI_CA01</v>
          </cell>
          <cell r="B120" t="str">
            <v>Liard River</v>
          </cell>
          <cell r="C120" t="str">
            <v>A</v>
          </cell>
          <cell r="D120" t="str">
            <v>Cabin Creek</v>
          </cell>
          <cell r="E120" t="str">
            <v>Cabin Creek</v>
          </cell>
          <cell r="F120" t="str">
            <v>L CAB 01</v>
          </cell>
          <cell r="G120" t="str">
            <v>MT</v>
          </cell>
          <cell r="H120" t="str">
            <v>Y</v>
          </cell>
          <cell r="I120">
            <v>2010</v>
          </cell>
          <cell r="J120">
            <v>60.71969</v>
          </cell>
          <cell r="K120">
            <v>-130.2775</v>
          </cell>
          <cell r="L120" t="str">
            <v>NA</v>
          </cell>
          <cell r="M120" t="str">
            <v>NA</v>
          </cell>
          <cell r="N120" t="str">
            <v>NA</v>
          </cell>
          <cell r="O120" t="str">
            <v>NA</v>
          </cell>
          <cell r="P120" t="str">
            <v>NA</v>
          </cell>
          <cell r="Q120" t="str">
            <v>NA</v>
          </cell>
        </row>
        <row r="121">
          <cell r="A121" t="str">
            <v>LI07</v>
          </cell>
          <cell r="B121" t="str">
            <v>Liard River</v>
          </cell>
          <cell r="C121" t="str">
            <v>A</v>
          </cell>
          <cell r="D121" t="str">
            <v>Liard River</v>
          </cell>
          <cell r="E121" t="str">
            <v>Liard River upstream of Cabin Creek</v>
          </cell>
          <cell r="F121" t="str">
            <v>L 07</v>
          </cell>
          <cell r="G121" t="str">
            <v>O</v>
          </cell>
          <cell r="H121" t="str">
            <v>N</v>
          </cell>
          <cell r="I121" t="str">
            <v>NA</v>
          </cell>
          <cell r="J121">
            <v>60.741390000000003</v>
          </cell>
          <cell r="K121">
            <v>-130.29218</v>
          </cell>
          <cell r="L121" t="str">
            <v>NA</v>
          </cell>
          <cell r="M121" t="str">
            <v>NA</v>
          </cell>
          <cell r="N121" t="str">
            <v>NA</v>
          </cell>
          <cell r="O121" t="str">
            <v>NA</v>
          </cell>
          <cell r="P121" t="str">
            <v>NA</v>
          </cell>
          <cell r="Q121" t="str">
            <v>NA</v>
          </cell>
        </row>
        <row r="122">
          <cell r="A122" t="str">
            <v>LI_SA01</v>
          </cell>
          <cell r="B122" t="str">
            <v>Liard River</v>
          </cell>
          <cell r="C122" t="str">
            <v>A</v>
          </cell>
          <cell r="D122" t="str">
            <v>Sayyea Creek</v>
          </cell>
          <cell r="E122" t="str">
            <v>Sayyea Creek mouth</v>
          </cell>
          <cell r="F122" t="str">
            <v>L SAY 01</v>
          </cell>
          <cell r="G122" t="str">
            <v>MT</v>
          </cell>
          <cell r="H122" t="str">
            <v>N</v>
          </cell>
          <cell r="I122" t="str">
            <v>NA</v>
          </cell>
          <cell r="J122">
            <v>60.757460000000002</v>
          </cell>
          <cell r="K122">
            <v>-130.35297</v>
          </cell>
          <cell r="L122" t="str">
            <v>NA</v>
          </cell>
          <cell r="M122" t="str">
            <v>NA</v>
          </cell>
          <cell r="N122" t="str">
            <v>NA</v>
          </cell>
          <cell r="O122" t="str">
            <v>NA</v>
          </cell>
          <cell r="P122" t="str">
            <v>NA</v>
          </cell>
          <cell r="Q122" t="str">
            <v>NA</v>
          </cell>
        </row>
        <row r="123">
          <cell r="A123" t="str">
            <v>LI08</v>
          </cell>
          <cell r="B123" t="str">
            <v>Liard River</v>
          </cell>
          <cell r="C123" t="str">
            <v>A</v>
          </cell>
          <cell r="D123" t="str">
            <v>Liard River</v>
          </cell>
          <cell r="E123" t="str">
            <v>Liard River upstream of Sayyea Creek</v>
          </cell>
          <cell r="F123" t="str">
            <v>L 08</v>
          </cell>
          <cell r="G123" t="str">
            <v>O</v>
          </cell>
          <cell r="H123" t="str">
            <v>N</v>
          </cell>
          <cell r="I123" t="str">
            <v>NA</v>
          </cell>
          <cell r="J123">
            <v>60.757849999999998</v>
          </cell>
          <cell r="K123">
            <v>-130.35486</v>
          </cell>
          <cell r="L123" t="str">
            <v>NA</v>
          </cell>
          <cell r="M123" t="str">
            <v>NA</v>
          </cell>
          <cell r="N123" t="str">
            <v>NA</v>
          </cell>
          <cell r="O123" t="str">
            <v>NA</v>
          </cell>
          <cell r="P123" t="str">
            <v>NA</v>
          </cell>
          <cell r="Q123" t="str">
            <v>NA</v>
          </cell>
        </row>
        <row r="124">
          <cell r="A124" t="str">
            <v>LI_SC01</v>
          </cell>
          <cell r="B124" t="str">
            <v>Liard River</v>
          </cell>
          <cell r="C124" t="str">
            <v>A</v>
          </cell>
          <cell r="D124" t="str">
            <v>Scurvy Creek</v>
          </cell>
          <cell r="E124" t="str">
            <v>Scurvy Creek mouth</v>
          </cell>
          <cell r="F124" t="str">
            <v>L SCU 01</v>
          </cell>
          <cell r="G124" t="str">
            <v>MT</v>
          </cell>
          <cell r="H124" t="str">
            <v>N</v>
          </cell>
          <cell r="I124" t="str">
            <v>NA</v>
          </cell>
          <cell r="J124">
            <v>60.820239999999998</v>
          </cell>
          <cell r="K124">
            <v>-130.54329000000001</v>
          </cell>
          <cell r="L124" t="str">
            <v>NA</v>
          </cell>
          <cell r="M124" t="str">
            <v>NA</v>
          </cell>
          <cell r="N124" t="str">
            <v>NA</v>
          </cell>
          <cell r="O124" t="str">
            <v>NA</v>
          </cell>
          <cell r="P124" t="str">
            <v>NA</v>
          </cell>
          <cell r="Q124" t="str">
            <v>NA</v>
          </cell>
        </row>
        <row r="125">
          <cell r="A125" t="str">
            <v>LI09</v>
          </cell>
          <cell r="B125" t="str">
            <v>Liard River</v>
          </cell>
          <cell r="C125" t="str">
            <v>A</v>
          </cell>
          <cell r="D125" t="str">
            <v>Liard River</v>
          </cell>
          <cell r="E125" t="str">
            <v>Liard River upstream of Scurvy Creek</v>
          </cell>
          <cell r="F125" t="str">
            <v>L 09</v>
          </cell>
          <cell r="G125" t="str">
            <v>AAM</v>
          </cell>
          <cell r="H125" t="str">
            <v>Y</v>
          </cell>
          <cell r="I125">
            <v>2010</v>
          </cell>
          <cell r="J125">
            <v>60.830109999999998</v>
          </cell>
          <cell r="K125">
            <v>-130.55915999999999</v>
          </cell>
          <cell r="L125" t="str">
            <v>NA</v>
          </cell>
          <cell r="M125" t="str">
            <v>NA</v>
          </cell>
          <cell r="N125" t="str">
            <v>NA</v>
          </cell>
          <cell r="O125" t="str">
            <v>NA</v>
          </cell>
          <cell r="P125" t="str">
            <v>NA</v>
          </cell>
          <cell r="Q125" t="str">
            <v>NA</v>
          </cell>
        </row>
        <row r="126">
          <cell r="A126" t="str">
            <v>MA01</v>
          </cell>
          <cell r="B126" t="str">
            <v>Mayo River</v>
          </cell>
          <cell r="C126" t="str">
            <v>B</v>
          </cell>
          <cell r="D126" t="str">
            <v>Mayo River</v>
          </cell>
          <cell r="E126" t="str">
            <v>Mayo River at mouth</v>
          </cell>
          <cell r="F126" t="str">
            <v>M 01</v>
          </cell>
          <cell r="G126" t="str">
            <v>MT</v>
          </cell>
          <cell r="H126" t="str">
            <v>N</v>
          </cell>
          <cell r="I126" t="str">
            <v>NA</v>
          </cell>
          <cell r="J126">
            <v>63.592970000000001</v>
          </cell>
          <cell r="K126">
            <v>-135.90965</v>
          </cell>
          <cell r="L126">
            <v>10</v>
          </cell>
          <cell r="M126" t="str">
            <v>High</v>
          </cell>
          <cell r="N126">
            <v>0</v>
          </cell>
          <cell r="O126" t="str">
            <v>NA</v>
          </cell>
          <cell r="P126">
            <v>25</v>
          </cell>
          <cell r="Q126" t="str">
            <v>NA</v>
          </cell>
        </row>
        <row r="127">
          <cell r="A127" t="str">
            <v>MA02</v>
          </cell>
          <cell r="B127" t="str">
            <v>Mayo River</v>
          </cell>
          <cell r="C127" t="str">
            <v>B</v>
          </cell>
          <cell r="D127" t="str">
            <v>Mayo River</v>
          </cell>
          <cell r="E127" t="str">
            <v>Mayo River upstream of Highet Creek and Minto Creek</v>
          </cell>
          <cell r="F127" t="str">
            <v>M 04</v>
          </cell>
          <cell r="G127" t="str">
            <v>O</v>
          </cell>
          <cell r="H127" t="str">
            <v>N</v>
          </cell>
          <cell r="I127" t="str">
            <v>NA</v>
          </cell>
          <cell r="J127">
            <v>63.737279999999998</v>
          </cell>
          <cell r="K127">
            <v>-135.75496999999999</v>
          </cell>
          <cell r="L127">
            <v>1</v>
          </cell>
          <cell r="M127" t="str">
            <v>Low (Not contributing to Lake Trout Lakes)</v>
          </cell>
          <cell r="N127" t="str">
            <v>NA</v>
          </cell>
          <cell r="O127">
            <v>2</v>
          </cell>
          <cell r="P127">
            <v>300</v>
          </cell>
          <cell r="Q127" t="str">
            <v>NA</v>
          </cell>
        </row>
        <row r="128">
          <cell r="A128" t="str">
            <v>MA03</v>
          </cell>
          <cell r="B128" t="str">
            <v>Mayo River</v>
          </cell>
          <cell r="C128" t="str">
            <v>B</v>
          </cell>
          <cell r="D128" t="str">
            <v>Mayo River</v>
          </cell>
          <cell r="E128" t="str">
            <v>Mayo River upstream of Davidson Creek</v>
          </cell>
          <cell r="F128" t="str">
            <v>M 06</v>
          </cell>
          <cell r="G128" t="str">
            <v>O</v>
          </cell>
          <cell r="H128" t="str">
            <v>Y</v>
          </cell>
          <cell r="I128">
            <v>2012</v>
          </cell>
          <cell r="J128">
            <v>63.768569999999997</v>
          </cell>
          <cell r="K128">
            <v>-135.44739000000001</v>
          </cell>
          <cell r="L128">
            <v>1</v>
          </cell>
          <cell r="M128" t="str">
            <v>Low (Not contributing to Lake Trout Lakes)</v>
          </cell>
          <cell r="N128" t="str">
            <v>NA</v>
          </cell>
          <cell r="O128">
            <v>2</v>
          </cell>
          <cell r="P128">
            <v>300</v>
          </cell>
          <cell r="Q128" t="str">
            <v xml:space="preserve"> 09DC005</v>
          </cell>
        </row>
        <row r="129">
          <cell r="A129" t="str">
            <v>MA_DU01</v>
          </cell>
          <cell r="B129" t="str">
            <v>Mayo River</v>
          </cell>
          <cell r="C129" t="str">
            <v>B</v>
          </cell>
          <cell r="D129" t="str">
            <v>Duncan Creek</v>
          </cell>
          <cell r="E129" t="str">
            <v>Duncan Creek below all mining</v>
          </cell>
          <cell r="F129" t="str">
            <v>M DCN 01</v>
          </cell>
          <cell r="G129" t="str">
            <v>BAM</v>
          </cell>
          <cell r="H129" t="str">
            <v>Y</v>
          </cell>
          <cell r="I129" t="str">
            <v>2008, 2012</v>
          </cell>
          <cell r="J129">
            <v>63.783949999999997</v>
          </cell>
          <cell r="K129">
            <v>-135.50555</v>
          </cell>
          <cell r="L129">
            <v>1</v>
          </cell>
          <cell r="M129" t="str">
            <v>Low (Not contributing to Lake Trout Lakes)</v>
          </cell>
          <cell r="N129" t="str">
            <v>NA</v>
          </cell>
          <cell r="O129">
            <v>2</v>
          </cell>
          <cell r="P129">
            <v>300</v>
          </cell>
          <cell r="Q129" t="str">
            <v>NA</v>
          </cell>
        </row>
        <row r="130">
          <cell r="A130" t="str">
            <v>MA_DA01</v>
          </cell>
          <cell r="B130" t="str">
            <v>Mayo River</v>
          </cell>
          <cell r="C130" t="str">
            <v>B</v>
          </cell>
          <cell r="D130" t="str">
            <v>Davidson Creek</v>
          </cell>
          <cell r="E130" t="str">
            <v>Davidson Creek mouth</v>
          </cell>
          <cell r="F130" t="str">
            <v>M DVN 01</v>
          </cell>
          <cell r="G130" t="str">
            <v>MT</v>
          </cell>
          <cell r="H130" t="str">
            <v>N</v>
          </cell>
          <cell r="I130" t="str">
            <v>NA</v>
          </cell>
          <cell r="J130">
            <v>63.76793</v>
          </cell>
          <cell r="K130">
            <v>-135.45034999999999</v>
          </cell>
          <cell r="L130">
            <v>1</v>
          </cell>
          <cell r="M130" t="str">
            <v>Low (Not contributing to Lake Trout Lakes)</v>
          </cell>
          <cell r="N130" t="str">
            <v>NA</v>
          </cell>
          <cell r="O130">
            <v>2</v>
          </cell>
          <cell r="P130">
            <v>300</v>
          </cell>
          <cell r="Q130" t="str">
            <v>NA</v>
          </cell>
        </row>
        <row r="131">
          <cell r="A131" t="str">
            <v>MA_HI01</v>
          </cell>
          <cell r="B131" t="str">
            <v>Mayo River</v>
          </cell>
          <cell r="C131" t="str">
            <v>B</v>
          </cell>
          <cell r="D131" t="str">
            <v>Highet Creek</v>
          </cell>
          <cell r="E131" t="str">
            <v>Highet Creek mouth</v>
          </cell>
          <cell r="F131" t="str">
            <v>M HIGH 01</v>
          </cell>
          <cell r="G131" t="str">
            <v>MT</v>
          </cell>
          <cell r="H131" t="str">
            <v>Y</v>
          </cell>
          <cell r="I131">
            <v>2008</v>
          </cell>
          <cell r="J131">
            <v>63.723930000000003</v>
          </cell>
          <cell r="K131">
            <v>-136.07203999999999</v>
          </cell>
          <cell r="L131">
            <v>1</v>
          </cell>
          <cell r="M131" t="str">
            <v>Low (Not contributing to Lake Trout Lakes)</v>
          </cell>
          <cell r="N131" t="str">
            <v>NA</v>
          </cell>
          <cell r="O131">
            <v>2</v>
          </cell>
          <cell r="P131">
            <v>300</v>
          </cell>
          <cell r="Q131" t="str">
            <v>NA</v>
          </cell>
        </row>
        <row r="132">
          <cell r="A132" t="str">
            <v>MA_MI01</v>
          </cell>
          <cell r="B132" t="str">
            <v>Mayo River</v>
          </cell>
          <cell r="C132" t="str">
            <v>B</v>
          </cell>
          <cell r="D132" t="str">
            <v>Minto Creek</v>
          </cell>
          <cell r="E132" t="str">
            <v xml:space="preserve">Minto Creek mouth </v>
          </cell>
          <cell r="F132" t="str">
            <v>M MIN 01</v>
          </cell>
          <cell r="G132" t="str">
            <v>MT</v>
          </cell>
          <cell r="H132" t="str">
            <v>N</v>
          </cell>
          <cell r="I132" t="str">
            <v>NA</v>
          </cell>
          <cell r="J132">
            <v>63.702710000000003</v>
          </cell>
          <cell r="K132">
            <v>-135.87244000000001</v>
          </cell>
          <cell r="L132">
            <v>1</v>
          </cell>
          <cell r="M132" t="str">
            <v>Low (Not contributing to Lake Trout Lakes)</v>
          </cell>
          <cell r="N132" t="str">
            <v>NA</v>
          </cell>
          <cell r="O132">
            <v>2</v>
          </cell>
          <cell r="P132">
            <v>300</v>
          </cell>
          <cell r="Q132" t="str">
            <v>NA</v>
          </cell>
        </row>
        <row r="133">
          <cell r="A133" t="str">
            <v>MC01</v>
          </cell>
          <cell r="B133" t="str">
            <v>South McQuesten River</v>
          </cell>
          <cell r="C133" t="str">
            <v>A</v>
          </cell>
          <cell r="D133" t="str">
            <v>South McQuesten River</v>
          </cell>
          <cell r="E133" t="str">
            <v>South McQuesten near the mouth at the Alaska Highway bridge</v>
          </cell>
          <cell r="F133" t="str">
            <v>MCQ 01</v>
          </cell>
          <cell r="G133" t="str">
            <v>MT</v>
          </cell>
          <cell r="H133" t="str">
            <v>Y</v>
          </cell>
          <cell r="I133">
            <v>2012</v>
          </cell>
          <cell r="J133">
            <v>63.555370000000003</v>
          </cell>
          <cell r="K133">
            <v>-137.4127</v>
          </cell>
          <cell r="L133">
            <v>10</v>
          </cell>
          <cell r="M133" t="str">
            <v>High</v>
          </cell>
          <cell r="N133">
            <v>0</v>
          </cell>
          <cell r="O133" t="str">
            <v>NA</v>
          </cell>
          <cell r="P133">
            <v>25</v>
          </cell>
          <cell r="Q133" t="str">
            <v xml:space="preserve"> 09DD004</v>
          </cell>
        </row>
        <row r="134">
          <cell r="A134" t="str">
            <v>MC02</v>
          </cell>
          <cell r="B134" t="str">
            <v>South McQuesten River</v>
          </cell>
          <cell r="C134" t="str">
            <v>A</v>
          </cell>
          <cell r="D134" t="str">
            <v>South McQuesten River</v>
          </cell>
          <cell r="E134" t="str">
            <v>South McQuesten River upstream of Vancouver Creek</v>
          </cell>
          <cell r="F134" t="str">
            <v>MCQ 02</v>
          </cell>
          <cell r="G134" t="str">
            <v>O</v>
          </cell>
          <cell r="H134" t="str">
            <v>N</v>
          </cell>
          <cell r="I134" t="str">
            <v>NA</v>
          </cell>
          <cell r="J134">
            <v>63.63532</v>
          </cell>
          <cell r="K134">
            <v>-137.07705999999999</v>
          </cell>
          <cell r="L134">
            <v>10</v>
          </cell>
          <cell r="M134" t="str">
            <v>High</v>
          </cell>
          <cell r="N134">
            <v>0</v>
          </cell>
          <cell r="O134" t="str">
            <v>NA</v>
          </cell>
          <cell r="P134">
            <v>25</v>
          </cell>
          <cell r="Q134" t="str">
            <v>NA</v>
          </cell>
        </row>
        <row r="135">
          <cell r="A135" t="str">
            <v>MC03</v>
          </cell>
          <cell r="B135" t="str">
            <v>South McQuesten River</v>
          </cell>
          <cell r="C135" t="str">
            <v>A</v>
          </cell>
          <cell r="D135" t="str">
            <v>South McQuesten River</v>
          </cell>
          <cell r="E135" t="str">
            <v>South McQuesten at bailey bridge</v>
          </cell>
          <cell r="F135" t="str">
            <v>MCQ 03</v>
          </cell>
          <cell r="G135" t="str">
            <v>O</v>
          </cell>
          <cell r="H135" t="str">
            <v>N</v>
          </cell>
          <cell r="I135" t="str">
            <v>NA</v>
          </cell>
          <cell r="J135">
            <v>63.854970000000002</v>
          </cell>
          <cell r="K135">
            <v>-136.26122000000001</v>
          </cell>
          <cell r="L135">
            <v>10</v>
          </cell>
          <cell r="M135" t="str">
            <v>High</v>
          </cell>
          <cell r="N135">
            <v>0</v>
          </cell>
          <cell r="O135" t="str">
            <v>NA</v>
          </cell>
          <cell r="P135">
            <v>25</v>
          </cell>
          <cell r="Q135" t="str">
            <v>NA</v>
          </cell>
        </row>
        <row r="136">
          <cell r="A136" t="str">
            <v>MC04</v>
          </cell>
          <cell r="B136" t="str">
            <v>South McQuesten River</v>
          </cell>
          <cell r="C136" t="str">
            <v>A</v>
          </cell>
          <cell r="D136" t="str">
            <v>South McQuesten River</v>
          </cell>
          <cell r="E136" t="str">
            <v>South McQuesten downstream of Haggart Creek mouth</v>
          </cell>
          <cell r="F136" t="str">
            <v>MCQ 05</v>
          </cell>
          <cell r="G136" t="str">
            <v>O</v>
          </cell>
          <cell r="H136" t="str">
            <v>Y</v>
          </cell>
          <cell r="I136">
            <v>2012</v>
          </cell>
          <cell r="J136">
            <v>63.891559999999998</v>
          </cell>
          <cell r="K136">
            <v>-136.03003000000001</v>
          </cell>
          <cell r="L136">
            <v>10</v>
          </cell>
          <cell r="M136" t="str">
            <v>High</v>
          </cell>
          <cell r="N136">
            <v>0</v>
          </cell>
          <cell r="O136" t="str">
            <v>NA</v>
          </cell>
          <cell r="P136">
            <v>25</v>
          </cell>
          <cell r="Q136" t="str">
            <v>NA</v>
          </cell>
        </row>
        <row r="137">
          <cell r="A137" t="str">
            <v>MC05</v>
          </cell>
          <cell r="B137" t="str">
            <v>South McQuesten River</v>
          </cell>
          <cell r="C137" t="str">
            <v>A</v>
          </cell>
          <cell r="D137" t="str">
            <v>South McQuesten River</v>
          </cell>
          <cell r="E137" t="str">
            <v>South McQuesten River upstream of Haggart Creek mouth</v>
          </cell>
          <cell r="F137" t="str">
            <v>MCQ 06</v>
          </cell>
          <cell r="G137" t="str">
            <v>O</v>
          </cell>
          <cell r="H137" t="str">
            <v>N</v>
          </cell>
          <cell r="I137" t="str">
            <v>NA</v>
          </cell>
          <cell r="J137">
            <v>63.922719999999998</v>
          </cell>
          <cell r="K137">
            <v>-135.90289000000001</v>
          </cell>
          <cell r="L137">
            <v>11</v>
          </cell>
          <cell r="M137" t="str">
            <v>Area of special consideration</v>
          </cell>
          <cell r="N137">
            <v>0</v>
          </cell>
          <cell r="O137" t="str">
            <v>NA</v>
          </cell>
          <cell r="P137">
            <v>25</v>
          </cell>
          <cell r="Q137" t="str">
            <v>NA</v>
          </cell>
        </row>
        <row r="138">
          <cell r="A138" t="str">
            <v>MC_HAG01</v>
          </cell>
          <cell r="B138" t="str">
            <v>South McQuesten River</v>
          </cell>
          <cell r="C138" t="str">
            <v>A</v>
          </cell>
          <cell r="D138" t="str">
            <v>Haggart Creek</v>
          </cell>
          <cell r="E138" t="str">
            <v>Haggart Creek mouth</v>
          </cell>
          <cell r="F138" t="str">
            <v>MCQ HAG 01</v>
          </cell>
          <cell r="G138" t="str">
            <v>MT</v>
          </cell>
          <cell r="H138" t="str">
            <v>N</v>
          </cell>
          <cell r="I138" t="str">
            <v>NA</v>
          </cell>
          <cell r="J138">
            <v>63.896459999999998</v>
          </cell>
          <cell r="K138">
            <v>-136.02348000000001</v>
          </cell>
          <cell r="L138">
            <v>10</v>
          </cell>
          <cell r="M138" t="str">
            <v>High</v>
          </cell>
          <cell r="N138">
            <v>0</v>
          </cell>
          <cell r="O138" t="str">
            <v>NA</v>
          </cell>
          <cell r="P138">
            <v>25</v>
          </cell>
          <cell r="Q138" t="str">
            <v>NA</v>
          </cell>
        </row>
        <row r="139">
          <cell r="A139" t="str">
            <v>MC_HAG02</v>
          </cell>
          <cell r="B139" t="str">
            <v>South McQuesten River</v>
          </cell>
          <cell r="C139" t="str">
            <v>A</v>
          </cell>
          <cell r="D139" t="str">
            <v>Haggart Creek</v>
          </cell>
          <cell r="E139" t="str">
            <v>Haggart Creek downstream of Murphy's Pup</v>
          </cell>
          <cell r="F139" t="str">
            <v>MCQ HAG 02</v>
          </cell>
          <cell r="G139" t="str">
            <v>O</v>
          </cell>
          <cell r="H139" t="str">
            <v>N</v>
          </cell>
          <cell r="I139" t="str">
            <v>NA</v>
          </cell>
          <cell r="J139">
            <v>63.934049999999999</v>
          </cell>
          <cell r="K139">
            <v>-136.03581</v>
          </cell>
          <cell r="L139">
            <v>6</v>
          </cell>
          <cell r="M139" t="str">
            <v>Moderate-Moderate</v>
          </cell>
          <cell r="N139">
            <v>200</v>
          </cell>
          <cell r="O139" t="str">
            <v>NA</v>
          </cell>
          <cell r="P139">
            <v>50</v>
          </cell>
          <cell r="Q139" t="str">
            <v>NA</v>
          </cell>
        </row>
        <row r="140">
          <cell r="A140" t="str">
            <v>MC_HAG03</v>
          </cell>
          <cell r="B140" t="str">
            <v>South McQuesten River</v>
          </cell>
          <cell r="C140" t="str">
            <v>A</v>
          </cell>
          <cell r="D140" t="str">
            <v>Haggart Creek</v>
          </cell>
          <cell r="E140" t="str">
            <v>Haggart Creek upstream Murphy's Pup and downstream of Swede Creek mouth</v>
          </cell>
          <cell r="F140" t="str">
            <v>MCQ HAG 03</v>
          </cell>
          <cell r="G140" t="str">
            <v>O</v>
          </cell>
          <cell r="H140" t="str">
            <v>N</v>
          </cell>
          <cell r="I140" t="str">
            <v>NA</v>
          </cell>
          <cell r="J140">
            <v>63.961533299999999</v>
          </cell>
          <cell r="K140">
            <v>-135.97848329999999</v>
          </cell>
          <cell r="L140">
            <v>6</v>
          </cell>
          <cell r="M140" t="str">
            <v>Moderate-Moderate</v>
          </cell>
          <cell r="N140">
            <v>200</v>
          </cell>
          <cell r="O140" t="str">
            <v>NA</v>
          </cell>
          <cell r="P140">
            <v>50</v>
          </cell>
          <cell r="Q140" t="str">
            <v>NA</v>
          </cell>
        </row>
        <row r="141">
          <cell r="A141" t="str">
            <v>MC_HAG04</v>
          </cell>
          <cell r="B141" t="str">
            <v>South McQuesten River</v>
          </cell>
          <cell r="C141" t="str">
            <v>A</v>
          </cell>
          <cell r="D141" t="str">
            <v>Haggart Creek</v>
          </cell>
          <cell r="E141" t="str">
            <v>Haggart Creek upstream of Swede Creek mouth</v>
          </cell>
          <cell r="F141" t="str">
            <v>MCQ HAG 04</v>
          </cell>
          <cell r="G141" t="str">
            <v>O</v>
          </cell>
          <cell r="H141" t="str">
            <v>N</v>
          </cell>
          <cell r="I141" t="str">
            <v>NA</v>
          </cell>
          <cell r="J141">
            <v>63.962090000000003</v>
          </cell>
          <cell r="K141">
            <v>-135.97859</v>
          </cell>
          <cell r="L141">
            <v>6</v>
          </cell>
          <cell r="M141" t="str">
            <v>Moderate-Moderate</v>
          </cell>
          <cell r="N141">
            <v>200</v>
          </cell>
          <cell r="O141" t="str">
            <v>NA</v>
          </cell>
          <cell r="P141">
            <v>50</v>
          </cell>
          <cell r="Q141" t="str">
            <v>NA</v>
          </cell>
        </row>
        <row r="142">
          <cell r="A142" t="str">
            <v>MC_HAG05</v>
          </cell>
          <cell r="B142" t="str">
            <v>South McQuesten River</v>
          </cell>
          <cell r="C142" t="str">
            <v>A</v>
          </cell>
          <cell r="D142" t="str">
            <v>Haggart Creek</v>
          </cell>
          <cell r="E142" t="str">
            <v>Haggart Creek downstream of Lynx Creek mouth</v>
          </cell>
          <cell r="F142" t="str">
            <v>MCQ HAG 05</v>
          </cell>
          <cell r="G142" t="str">
            <v>O</v>
          </cell>
          <cell r="H142" t="str">
            <v>N</v>
          </cell>
          <cell r="I142" t="str">
            <v>NA</v>
          </cell>
          <cell r="J142">
            <v>63.983901387226702</v>
          </cell>
          <cell r="K142">
            <v>-135.859822361966</v>
          </cell>
          <cell r="L142">
            <v>4</v>
          </cell>
          <cell r="M142" t="str">
            <v>Moderate-Low</v>
          </cell>
          <cell r="N142" t="str">
            <v>NA</v>
          </cell>
          <cell r="O142">
            <v>1.2</v>
          </cell>
          <cell r="P142">
            <v>80</v>
          </cell>
          <cell r="Q142" t="str">
            <v>NA</v>
          </cell>
        </row>
        <row r="143">
          <cell r="A143" t="str">
            <v>MC_HAG06</v>
          </cell>
          <cell r="B143" t="str">
            <v>South McQuesten River</v>
          </cell>
          <cell r="C143" t="str">
            <v>A</v>
          </cell>
          <cell r="D143" t="str">
            <v>Haggart Creek</v>
          </cell>
          <cell r="E143" t="str">
            <v>Haggart Creek upstream of Lynx Creek mouth</v>
          </cell>
          <cell r="F143" t="str">
            <v>MCQ HAG 06</v>
          </cell>
          <cell r="G143" t="str">
            <v>O</v>
          </cell>
          <cell r="H143" t="str">
            <v>N</v>
          </cell>
          <cell r="I143" t="str">
            <v>NA</v>
          </cell>
          <cell r="J143">
            <v>63.983625643046103</v>
          </cell>
          <cell r="K143">
            <v>-135.85940520889301</v>
          </cell>
          <cell r="L143">
            <v>4</v>
          </cell>
          <cell r="M143" t="str">
            <v>Moderate-Low</v>
          </cell>
          <cell r="N143" t="str">
            <v>NA</v>
          </cell>
          <cell r="O143">
            <v>1.2</v>
          </cell>
          <cell r="P143">
            <v>80</v>
          </cell>
          <cell r="Q143" t="str">
            <v>NA</v>
          </cell>
        </row>
        <row r="144">
          <cell r="A144" t="str">
            <v>MC_HA_LY01</v>
          </cell>
          <cell r="B144" t="str">
            <v>South McQuesten River</v>
          </cell>
          <cell r="C144" t="str">
            <v>A</v>
          </cell>
          <cell r="D144" t="str">
            <v>Lynx Creek</v>
          </cell>
          <cell r="E144" t="str">
            <v>Lynx Creek mouth</v>
          </cell>
          <cell r="F144" t="str">
            <v>MCQ LYNX 01</v>
          </cell>
          <cell r="G144" t="str">
            <v>MT</v>
          </cell>
          <cell r="H144" t="str">
            <v>N</v>
          </cell>
          <cell r="I144" t="str">
            <v>NA</v>
          </cell>
          <cell r="J144">
            <v>63.983591565009299</v>
          </cell>
          <cell r="K144">
            <v>-135.85909764928601</v>
          </cell>
          <cell r="L144">
            <v>4</v>
          </cell>
          <cell r="M144" t="str">
            <v>Moderate-Low</v>
          </cell>
          <cell r="N144" t="str">
            <v>NA</v>
          </cell>
          <cell r="O144">
            <v>1.2</v>
          </cell>
          <cell r="P144">
            <v>80</v>
          </cell>
          <cell r="Q144" t="str">
            <v>NA</v>
          </cell>
        </row>
        <row r="145">
          <cell r="A145" t="str">
            <v>MC_HA_MU01</v>
          </cell>
          <cell r="B145" t="str">
            <v>South McQuesten River</v>
          </cell>
          <cell r="C145" t="str">
            <v>A</v>
          </cell>
          <cell r="D145" t="str">
            <v>Murphy's Pup Creek</v>
          </cell>
          <cell r="E145" t="str">
            <v>Murphy's Pup Creek mouth</v>
          </cell>
          <cell r="F145" t="str">
            <v>MCQ MURP 01</v>
          </cell>
          <cell r="G145" t="str">
            <v>MT</v>
          </cell>
          <cell r="H145" t="str">
            <v>N</v>
          </cell>
          <cell r="I145" t="str">
            <v>NA</v>
          </cell>
          <cell r="J145">
            <v>63.944650000000003</v>
          </cell>
          <cell r="K145">
            <v>-136.0287166</v>
          </cell>
          <cell r="L145">
            <v>6</v>
          </cell>
          <cell r="M145" t="str">
            <v>Moderate-Moderate</v>
          </cell>
          <cell r="N145">
            <v>200</v>
          </cell>
          <cell r="O145" t="str">
            <v>NA</v>
          </cell>
          <cell r="P145">
            <v>50</v>
          </cell>
          <cell r="Q145" t="str">
            <v>NA</v>
          </cell>
        </row>
        <row r="146">
          <cell r="A146" t="str">
            <v>MC_NM01</v>
          </cell>
          <cell r="B146" t="str">
            <v>South McQuesten River</v>
          </cell>
          <cell r="C146" t="str">
            <v>A</v>
          </cell>
          <cell r="D146" t="str">
            <v>North McQuesten River</v>
          </cell>
          <cell r="E146" t="str">
            <v>North McQuesten River near mouth</v>
          </cell>
          <cell r="F146" t="str">
            <v>MCQ NOR 01</v>
          </cell>
          <cell r="G146" t="str">
            <v>O</v>
          </cell>
          <cell r="H146" t="str">
            <v>N</v>
          </cell>
          <cell r="I146" t="str">
            <v>NA</v>
          </cell>
          <cell r="J146">
            <v>63.850299999999997</v>
          </cell>
          <cell r="K146">
            <v>-136.33049</v>
          </cell>
          <cell r="L146">
            <v>10</v>
          </cell>
          <cell r="M146" t="str">
            <v>High</v>
          </cell>
          <cell r="N146">
            <v>0</v>
          </cell>
          <cell r="O146" t="str">
            <v>NA</v>
          </cell>
          <cell r="P146">
            <v>25</v>
          </cell>
          <cell r="Q146" t="str">
            <v>NA</v>
          </cell>
        </row>
        <row r="147">
          <cell r="A147" t="str">
            <v>MC_HA_SW01</v>
          </cell>
          <cell r="B147" t="str">
            <v>South McQuesten River</v>
          </cell>
          <cell r="C147" t="str">
            <v>A</v>
          </cell>
          <cell r="D147" t="str">
            <v>Swede Creek</v>
          </cell>
          <cell r="E147" t="str">
            <v>Swede Creek upstream of culvert</v>
          </cell>
          <cell r="F147" t="str">
            <v>MCQ SWE 01</v>
          </cell>
          <cell r="G147" t="str">
            <v>O</v>
          </cell>
          <cell r="H147" t="str">
            <v>N</v>
          </cell>
          <cell r="I147" t="str">
            <v>NA</v>
          </cell>
          <cell r="J147">
            <v>63.961869999999998</v>
          </cell>
          <cell r="K147">
            <v>-135.97927999999999</v>
          </cell>
          <cell r="L147">
            <v>1</v>
          </cell>
          <cell r="M147" t="str">
            <v>Low</v>
          </cell>
          <cell r="N147" t="str">
            <v>NA</v>
          </cell>
          <cell r="O147">
            <v>1.5</v>
          </cell>
          <cell r="P147">
            <v>200</v>
          </cell>
          <cell r="Q147" t="str">
            <v>NA</v>
          </cell>
        </row>
        <row r="148">
          <cell r="A148" t="str">
            <v>MC_VA01</v>
          </cell>
          <cell r="B148" t="str">
            <v>South McQuesten River</v>
          </cell>
          <cell r="C148" t="str">
            <v>A</v>
          </cell>
          <cell r="D148" t="str">
            <v>Vancouver Creek</v>
          </cell>
          <cell r="E148" t="str">
            <v>Vancouver Creek mouth</v>
          </cell>
          <cell r="F148" t="str">
            <v>MCQ VAN 01</v>
          </cell>
          <cell r="G148" t="str">
            <v>MT</v>
          </cell>
          <cell r="H148" t="str">
            <v>Y</v>
          </cell>
          <cell r="I148">
            <v>2008</v>
          </cell>
          <cell r="J148">
            <v>63.635716600000002</v>
          </cell>
          <cell r="K148">
            <v>-137.0792166</v>
          </cell>
          <cell r="L148">
            <v>6</v>
          </cell>
          <cell r="M148" t="str">
            <v>Moderate-Moderate</v>
          </cell>
          <cell r="N148">
            <v>200</v>
          </cell>
          <cell r="O148" t="str">
            <v>NA</v>
          </cell>
          <cell r="P148">
            <v>50</v>
          </cell>
          <cell r="Q148" t="str">
            <v>NA</v>
          </cell>
        </row>
        <row r="149">
          <cell r="A149" t="str">
            <v>PE01</v>
          </cell>
          <cell r="B149" t="str">
            <v>Pelly River</v>
          </cell>
          <cell r="C149" t="str">
            <v>A</v>
          </cell>
          <cell r="D149" t="str">
            <v>Pelly River</v>
          </cell>
          <cell r="E149" t="str">
            <v>Pelly River  mouth</v>
          </cell>
          <cell r="F149" t="str">
            <v>PEL 01</v>
          </cell>
          <cell r="G149" t="str">
            <v>MT</v>
          </cell>
          <cell r="H149" t="str">
            <v>N</v>
          </cell>
          <cell r="I149" t="str">
            <v>NA</v>
          </cell>
          <cell r="J149">
            <v>62.786369999999998</v>
          </cell>
          <cell r="K149">
            <v>-137.33014</v>
          </cell>
          <cell r="L149">
            <v>10</v>
          </cell>
          <cell r="M149" t="str">
            <v>High</v>
          </cell>
          <cell r="N149">
            <v>0</v>
          </cell>
          <cell r="O149" t="str">
            <v>NA</v>
          </cell>
          <cell r="P149">
            <v>25</v>
          </cell>
          <cell r="Q149">
            <v>0</v>
          </cell>
        </row>
        <row r="150">
          <cell r="A150" t="str">
            <v>SI01</v>
          </cell>
          <cell r="B150" t="str">
            <v>Sixty Mile River</v>
          </cell>
          <cell r="C150" t="str">
            <v>B</v>
          </cell>
          <cell r="D150" t="str">
            <v>Sixty Mile River</v>
          </cell>
          <cell r="E150" t="str">
            <v>Sixty Mile River mouth</v>
          </cell>
          <cell r="F150" t="str">
            <v>60M 01</v>
          </cell>
          <cell r="G150" t="str">
            <v>BAM</v>
          </cell>
          <cell r="H150" t="str">
            <v>Y</v>
          </cell>
          <cell r="I150" t="str">
            <v>2008, 2009</v>
          </cell>
          <cell r="J150">
            <v>63.559289999999997</v>
          </cell>
          <cell r="K150">
            <v>-139.76578000000001</v>
          </cell>
          <cell r="L150">
            <v>11</v>
          </cell>
          <cell r="M150" t="str">
            <v>Area of special consideration</v>
          </cell>
          <cell r="N150" t="str">
            <v>NA</v>
          </cell>
          <cell r="O150">
            <v>0.8</v>
          </cell>
          <cell r="P150">
            <v>100</v>
          </cell>
          <cell r="Q150" t="str">
            <v xml:space="preserve"> 09EB004</v>
          </cell>
        </row>
        <row r="151">
          <cell r="A151" t="str">
            <v>SI02</v>
          </cell>
          <cell r="B151" t="str">
            <v>Sixty Mile River</v>
          </cell>
          <cell r="C151" t="str">
            <v>B</v>
          </cell>
          <cell r="D151" t="str">
            <v>Sixty Mile River</v>
          </cell>
          <cell r="E151" t="str">
            <v>Sixty Mile River upstream Ten Mile Creek</v>
          </cell>
          <cell r="F151" t="str">
            <v>60M 01A</v>
          </cell>
          <cell r="G151" t="str">
            <v>O</v>
          </cell>
          <cell r="H151" t="str">
            <v>N</v>
          </cell>
          <cell r="I151" t="str">
            <v>NA</v>
          </cell>
          <cell r="J151">
            <v>63.546759999999999</v>
          </cell>
          <cell r="K151">
            <v>-139.92938000000001</v>
          </cell>
          <cell r="L151">
            <v>6</v>
          </cell>
          <cell r="M151" t="str">
            <v>Moderate-Moderate</v>
          </cell>
          <cell r="N151" t="str">
            <v>NA</v>
          </cell>
          <cell r="O151">
            <v>0.8</v>
          </cell>
          <cell r="P151">
            <v>100</v>
          </cell>
          <cell r="Q151" t="str">
            <v>NA</v>
          </cell>
        </row>
        <row r="152">
          <cell r="A152" t="str">
            <v>SI03</v>
          </cell>
          <cell r="B152" t="str">
            <v>Sixty Mile River</v>
          </cell>
          <cell r="C152" t="str">
            <v>B</v>
          </cell>
          <cell r="D152" t="str">
            <v>Sixty Mile River</v>
          </cell>
          <cell r="E152" t="str">
            <v>Sixty Mile River downstream Twenty Mile Creek</v>
          </cell>
          <cell r="F152" t="str">
            <v>60M 01B</v>
          </cell>
          <cell r="G152" t="str">
            <v>O</v>
          </cell>
          <cell r="H152" t="str">
            <v>Y</v>
          </cell>
          <cell r="I152">
            <v>2010</v>
          </cell>
          <cell r="J152">
            <v>63.689450000000001</v>
          </cell>
          <cell r="K152">
            <v>-140.15980999999999</v>
          </cell>
          <cell r="L152">
            <v>6</v>
          </cell>
          <cell r="M152" t="str">
            <v>Moderate-Moderate</v>
          </cell>
          <cell r="N152" t="str">
            <v>NA</v>
          </cell>
          <cell r="O152">
            <v>0.8</v>
          </cell>
          <cell r="P152">
            <v>100</v>
          </cell>
          <cell r="Q152" t="str">
            <v>NA</v>
          </cell>
        </row>
        <row r="153">
          <cell r="A153" t="str">
            <v>SI04</v>
          </cell>
          <cell r="B153" t="str">
            <v>Sixty Mile River</v>
          </cell>
          <cell r="C153" t="str">
            <v>B</v>
          </cell>
          <cell r="D153" t="str">
            <v>Sixty Mile River</v>
          </cell>
          <cell r="E153" t="str">
            <v>Sixty Mile River upstream of Water Survey of Canada Site</v>
          </cell>
          <cell r="F153" t="str">
            <v>60M 02</v>
          </cell>
          <cell r="G153" t="str">
            <v>O</v>
          </cell>
          <cell r="H153" t="str">
            <v>Y</v>
          </cell>
          <cell r="I153">
            <v>2010</v>
          </cell>
          <cell r="J153">
            <v>63.692860000000003</v>
          </cell>
          <cell r="K153">
            <v>-140.16947999999999</v>
          </cell>
          <cell r="L153">
            <v>4</v>
          </cell>
          <cell r="M153" t="str">
            <v>Moderate-Low</v>
          </cell>
          <cell r="N153" t="str">
            <v>NA</v>
          </cell>
          <cell r="O153">
            <v>2</v>
          </cell>
          <cell r="P153">
            <v>200</v>
          </cell>
          <cell r="Q153" t="str">
            <v>NA</v>
          </cell>
        </row>
        <row r="154">
          <cell r="A154" t="str">
            <v>SI05</v>
          </cell>
          <cell r="B154" t="str">
            <v>Sixty Mile River</v>
          </cell>
          <cell r="C154" t="str">
            <v>B</v>
          </cell>
          <cell r="D154" t="str">
            <v>Sixty Mile River</v>
          </cell>
          <cell r="E154" t="str">
            <v>Sixty Mile River upstream of confluence with Matson Creek</v>
          </cell>
          <cell r="F154" t="str">
            <v xml:space="preserve">60M 02A </v>
          </cell>
          <cell r="G154" t="str">
            <v>O</v>
          </cell>
          <cell r="H154" t="str">
            <v>N</v>
          </cell>
          <cell r="I154" t="str">
            <v>NA</v>
          </cell>
          <cell r="J154">
            <v>63.718800000000002</v>
          </cell>
          <cell r="K154">
            <v>-140.19046660000001</v>
          </cell>
          <cell r="L154">
            <v>4</v>
          </cell>
          <cell r="M154" t="str">
            <v>Moderate-Low</v>
          </cell>
          <cell r="N154" t="str">
            <v>NA</v>
          </cell>
          <cell r="O154">
            <v>2</v>
          </cell>
          <cell r="P154">
            <v>200</v>
          </cell>
          <cell r="Q154" t="str">
            <v>NA</v>
          </cell>
        </row>
        <row r="155">
          <cell r="A155" t="str">
            <v>SI06</v>
          </cell>
          <cell r="B155" t="str">
            <v>Sixty Mile River</v>
          </cell>
          <cell r="C155" t="str">
            <v>B</v>
          </cell>
          <cell r="D155" t="str">
            <v>Sixty Mile River</v>
          </cell>
          <cell r="E155" t="str">
            <v>Sixty Mile River upstream of Fifty Mile Creek</v>
          </cell>
          <cell r="F155" t="str">
            <v>60M 03</v>
          </cell>
          <cell r="G155" t="str">
            <v>O</v>
          </cell>
          <cell r="H155" t="str">
            <v>N</v>
          </cell>
          <cell r="I155" t="str">
            <v>NA</v>
          </cell>
          <cell r="J155">
            <v>63.793140000000001</v>
          </cell>
          <cell r="K155">
            <v>-140.19730999999999</v>
          </cell>
          <cell r="L155">
            <v>4</v>
          </cell>
          <cell r="M155" t="str">
            <v>Moderate-Low</v>
          </cell>
          <cell r="N155" t="str">
            <v>NA</v>
          </cell>
          <cell r="O155">
            <v>2</v>
          </cell>
          <cell r="P155">
            <v>200</v>
          </cell>
          <cell r="Q155" t="str">
            <v>NA</v>
          </cell>
        </row>
        <row r="156">
          <cell r="A156" t="str">
            <v>SI07</v>
          </cell>
          <cell r="B156" t="str">
            <v>Sixty Mile River</v>
          </cell>
          <cell r="C156" t="str">
            <v>B</v>
          </cell>
          <cell r="D156" t="str">
            <v>Sixty Mile River</v>
          </cell>
          <cell r="E156" t="str">
            <v>Sixty Mile River downstream of California Creek</v>
          </cell>
          <cell r="F156" t="str">
            <v>60M 04</v>
          </cell>
          <cell r="G156" t="str">
            <v>O</v>
          </cell>
          <cell r="H156" t="str">
            <v>N</v>
          </cell>
          <cell r="I156" t="str">
            <v>NA</v>
          </cell>
          <cell r="J156">
            <v>64.022189999999995</v>
          </cell>
          <cell r="K156">
            <v>-140.34202999999999</v>
          </cell>
          <cell r="L156">
            <v>1</v>
          </cell>
          <cell r="M156" t="str">
            <v>Low</v>
          </cell>
          <cell r="N156" t="str">
            <v>NA</v>
          </cell>
          <cell r="O156">
            <v>2</v>
          </cell>
          <cell r="P156">
            <v>300</v>
          </cell>
          <cell r="Q156" t="str">
            <v>NA</v>
          </cell>
        </row>
        <row r="157">
          <cell r="A157" t="str">
            <v>SI08</v>
          </cell>
          <cell r="B157" t="str">
            <v>Sixty Mile River</v>
          </cell>
          <cell r="C157" t="str">
            <v>B</v>
          </cell>
          <cell r="D157" t="str">
            <v>Sixty Mile River</v>
          </cell>
          <cell r="E157" t="str">
            <v>Sixty Mile River downstream of Five Mile Creek</v>
          </cell>
          <cell r="F157" t="str">
            <v>60M 05</v>
          </cell>
          <cell r="G157" t="str">
            <v>O</v>
          </cell>
          <cell r="H157" t="str">
            <v>N</v>
          </cell>
          <cell r="I157" t="str">
            <v>NA</v>
          </cell>
          <cell r="J157">
            <v>64.039034904474093</v>
          </cell>
          <cell r="K157">
            <v>-140.617535113662</v>
          </cell>
          <cell r="L157">
            <v>1</v>
          </cell>
          <cell r="M157" t="str">
            <v>Low</v>
          </cell>
          <cell r="N157" t="str">
            <v>NA</v>
          </cell>
          <cell r="O157">
            <v>2</v>
          </cell>
          <cell r="P157">
            <v>300</v>
          </cell>
          <cell r="Q157" t="str">
            <v>NA</v>
          </cell>
        </row>
        <row r="158">
          <cell r="A158" t="str">
            <v>SI09</v>
          </cell>
          <cell r="B158" t="str">
            <v>Sixty Mile River</v>
          </cell>
          <cell r="C158" t="str">
            <v>B</v>
          </cell>
          <cell r="D158" t="str">
            <v>Sixty Mile River</v>
          </cell>
          <cell r="E158" t="str">
            <v>Sixty Mile River downstream of Big Gold Creek</v>
          </cell>
          <cell r="F158" t="str">
            <v>60M 06</v>
          </cell>
          <cell r="G158" t="str">
            <v>O</v>
          </cell>
          <cell r="H158" t="str">
            <v>N</v>
          </cell>
          <cell r="I158" t="str">
            <v>NA</v>
          </cell>
          <cell r="J158">
            <v>64.015900000000002</v>
          </cell>
          <cell r="K158">
            <v>-140.69438</v>
          </cell>
          <cell r="L158">
            <v>1</v>
          </cell>
          <cell r="M158" t="str">
            <v>Low</v>
          </cell>
          <cell r="N158" t="str">
            <v>NA</v>
          </cell>
          <cell r="O158">
            <v>2</v>
          </cell>
          <cell r="P158">
            <v>300</v>
          </cell>
          <cell r="Q158" t="str">
            <v>NA</v>
          </cell>
        </row>
        <row r="159">
          <cell r="A159" t="str">
            <v>SI10</v>
          </cell>
          <cell r="B159" t="str">
            <v>Sixty Mile River</v>
          </cell>
          <cell r="C159" t="str">
            <v>B</v>
          </cell>
          <cell r="D159" t="str">
            <v>Sixty Mile River</v>
          </cell>
          <cell r="E159" t="str">
            <v>Sixty Mile River upstream of Big Gold Creek</v>
          </cell>
          <cell r="F159" t="str">
            <v>60M 07</v>
          </cell>
          <cell r="G159" t="str">
            <v>O</v>
          </cell>
          <cell r="H159" t="str">
            <v>N</v>
          </cell>
          <cell r="I159" t="str">
            <v>NA</v>
          </cell>
          <cell r="J159">
            <v>64.015910000000005</v>
          </cell>
          <cell r="K159">
            <v>-140.69672</v>
          </cell>
          <cell r="L159">
            <v>1</v>
          </cell>
          <cell r="M159" t="str">
            <v>Low</v>
          </cell>
          <cell r="N159" t="str">
            <v>NA</v>
          </cell>
          <cell r="O159">
            <v>2</v>
          </cell>
          <cell r="P159">
            <v>300</v>
          </cell>
          <cell r="Q159" t="str">
            <v>NA</v>
          </cell>
        </row>
        <row r="160">
          <cell r="A160" t="str">
            <v>SI11</v>
          </cell>
          <cell r="B160" t="str">
            <v>Sixty Mile River</v>
          </cell>
          <cell r="C160" t="str">
            <v>B</v>
          </cell>
          <cell r="D160" t="str">
            <v>Sixty Mile River</v>
          </cell>
          <cell r="E160" t="str">
            <v>Sixty Mile River downstream of Miller Creek</v>
          </cell>
          <cell r="F160" t="str">
            <v>60M 08</v>
          </cell>
          <cell r="G160" t="str">
            <v>O</v>
          </cell>
          <cell r="H160" t="str">
            <v>Y</v>
          </cell>
          <cell r="I160" t="str">
            <v>2008, 2009</v>
          </cell>
          <cell r="J160">
            <v>63.987119999999997</v>
          </cell>
          <cell r="K160">
            <v>-140.78941</v>
          </cell>
          <cell r="L160">
            <v>1</v>
          </cell>
          <cell r="M160" t="str">
            <v>Low</v>
          </cell>
          <cell r="N160" t="str">
            <v>NA</v>
          </cell>
          <cell r="O160">
            <v>2</v>
          </cell>
          <cell r="P160">
            <v>300</v>
          </cell>
          <cell r="Q160" t="str">
            <v>NA</v>
          </cell>
        </row>
        <row r="161">
          <cell r="A161" t="str">
            <v>SI12</v>
          </cell>
          <cell r="B161" t="str">
            <v>Sixty Mile River</v>
          </cell>
          <cell r="C161" t="str">
            <v>B</v>
          </cell>
          <cell r="D161" t="str">
            <v>Sixty Mile River</v>
          </cell>
          <cell r="E161" t="str">
            <v>Sixty Mile River upstream of Miller Creek</v>
          </cell>
          <cell r="F161" t="str">
            <v>60M 09</v>
          </cell>
          <cell r="G161" t="str">
            <v>O</v>
          </cell>
          <cell r="H161" t="str">
            <v>N</v>
          </cell>
          <cell r="I161" t="str">
            <v>NA</v>
          </cell>
          <cell r="J161">
            <v>63.987319999999997</v>
          </cell>
          <cell r="K161">
            <v>-140.79236</v>
          </cell>
          <cell r="L161">
            <v>1</v>
          </cell>
          <cell r="M161" t="str">
            <v>Low</v>
          </cell>
          <cell r="N161" t="str">
            <v>NA</v>
          </cell>
          <cell r="O161">
            <v>2</v>
          </cell>
          <cell r="P161">
            <v>300</v>
          </cell>
          <cell r="Q161" t="str">
            <v>NA</v>
          </cell>
        </row>
        <row r="162">
          <cell r="A162" t="str">
            <v>SI13</v>
          </cell>
          <cell r="B162" t="str">
            <v>Sixty Mile River</v>
          </cell>
          <cell r="C162" t="str">
            <v>B</v>
          </cell>
          <cell r="D162" t="str">
            <v>Sixty Mile River</v>
          </cell>
          <cell r="E162" t="str">
            <v>Sixty Mile River downstream of Bedrock Creek</v>
          </cell>
          <cell r="F162" t="str">
            <v>60M 10</v>
          </cell>
          <cell r="G162" t="str">
            <v>O</v>
          </cell>
          <cell r="H162" t="str">
            <v>N</v>
          </cell>
          <cell r="I162" t="str">
            <v>NA</v>
          </cell>
          <cell r="J162">
            <v>63.9644186090134</v>
          </cell>
          <cell r="K162">
            <v>-140.85784388402701</v>
          </cell>
          <cell r="L162">
            <v>1</v>
          </cell>
          <cell r="M162" t="str">
            <v>Low</v>
          </cell>
          <cell r="N162" t="str">
            <v>NA</v>
          </cell>
          <cell r="O162">
            <v>2</v>
          </cell>
          <cell r="P162">
            <v>300</v>
          </cell>
          <cell r="Q162" t="str">
            <v>NA</v>
          </cell>
        </row>
        <row r="163">
          <cell r="A163" t="str">
            <v>SI14</v>
          </cell>
          <cell r="B163" t="str">
            <v>Sixty Mile River</v>
          </cell>
          <cell r="C163" t="str">
            <v>B</v>
          </cell>
          <cell r="D163" t="str">
            <v>Sixty Mile River</v>
          </cell>
          <cell r="E163" t="str">
            <v>Sixty Mile River above all mining</v>
          </cell>
          <cell r="F163" t="str">
            <v>60M 11</v>
          </cell>
          <cell r="G163" t="str">
            <v>AAM</v>
          </cell>
          <cell r="H163" t="str">
            <v>Y</v>
          </cell>
          <cell r="I163" t="str">
            <v>2009, 2010</v>
          </cell>
          <cell r="J163">
            <v>63.95505</v>
          </cell>
          <cell r="K163">
            <v>-140.86928</v>
          </cell>
          <cell r="L163">
            <v>1</v>
          </cell>
          <cell r="M163" t="str">
            <v>Low</v>
          </cell>
          <cell r="N163" t="str">
            <v>NA</v>
          </cell>
          <cell r="O163">
            <v>2</v>
          </cell>
          <cell r="P163">
            <v>300</v>
          </cell>
          <cell r="Q163" t="str">
            <v>NA</v>
          </cell>
        </row>
        <row r="164">
          <cell r="A164" t="str">
            <v>SI_BE01</v>
          </cell>
          <cell r="B164" t="str">
            <v>Sixty Mile River</v>
          </cell>
          <cell r="C164" t="str">
            <v>B</v>
          </cell>
          <cell r="D164" t="str">
            <v>Bedrock Creek</v>
          </cell>
          <cell r="E164" t="str">
            <v>Bedrock Creek mouth</v>
          </cell>
          <cell r="F164" t="str">
            <v>60M BED 01</v>
          </cell>
          <cell r="G164" t="str">
            <v>MT</v>
          </cell>
          <cell r="H164" t="str">
            <v>N</v>
          </cell>
          <cell r="I164" t="str">
            <v>NA</v>
          </cell>
          <cell r="J164">
            <v>63.963709999999999</v>
          </cell>
          <cell r="K164">
            <v>-140.86111</v>
          </cell>
          <cell r="L164">
            <v>1</v>
          </cell>
          <cell r="M164" t="str">
            <v>Low</v>
          </cell>
          <cell r="N164" t="str">
            <v>NA</v>
          </cell>
          <cell r="O164">
            <v>2</v>
          </cell>
          <cell r="P164">
            <v>300</v>
          </cell>
          <cell r="Q164" t="str">
            <v>NA</v>
          </cell>
        </row>
        <row r="165">
          <cell r="A165" t="str">
            <v>SI_BI01</v>
          </cell>
          <cell r="B165" t="str">
            <v>Sixty Mile River</v>
          </cell>
          <cell r="C165" t="str">
            <v>B</v>
          </cell>
          <cell r="D165" t="str">
            <v>Big Gold Creek</v>
          </cell>
          <cell r="E165" t="str">
            <v>Big Gold Creek mouth</v>
          </cell>
          <cell r="F165" t="str">
            <v>60M BIG 01</v>
          </cell>
          <cell r="G165" t="str">
            <v>MT</v>
          </cell>
          <cell r="H165" t="str">
            <v>N</v>
          </cell>
          <cell r="I165" t="str">
            <v>NA</v>
          </cell>
          <cell r="J165">
            <v>64.015900000000002</v>
          </cell>
          <cell r="K165">
            <v>-140.72046</v>
          </cell>
          <cell r="L165">
            <v>1</v>
          </cell>
          <cell r="M165" t="str">
            <v>Low</v>
          </cell>
          <cell r="N165" t="str">
            <v>NA</v>
          </cell>
          <cell r="O165">
            <v>2</v>
          </cell>
          <cell r="P165">
            <v>300</v>
          </cell>
          <cell r="Q165" t="str">
            <v>NA</v>
          </cell>
        </row>
        <row r="166">
          <cell r="A166" t="str">
            <v>SI_BI02</v>
          </cell>
          <cell r="B166" t="str">
            <v>Sixty Mile River</v>
          </cell>
          <cell r="C166" t="str">
            <v>B</v>
          </cell>
          <cell r="D166" t="str">
            <v>Big Gold Creek</v>
          </cell>
          <cell r="E166" t="str">
            <v>Big Gold Creek upstream of confluence with Glacier Creek</v>
          </cell>
          <cell r="F166" t="str">
            <v>60M BIG 02</v>
          </cell>
          <cell r="G166" t="str">
            <v>O</v>
          </cell>
          <cell r="H166" t="str">
            <v>N</v>
          </cell>
          <cell r="I166" t="str">
            <v>NA</v>
          </cell>
          <cell r="J166">
            <v>64.027079999999998</v>
          </cell>
          <cell r="K166">
            <v>-140.74985000000001</v>
          </cell>
          <cell r="L166">
            <v>1</v>
          </cell>
          <cell r="M166" t="str">
            <v>Low</v>
          </cell>
          <cell r="N166" t="str">
            <v>NA</v>
          </cell>
          <cell r="O166">
            <v>2</v>
          </cell>
          <cell r="P166">
            <v>300</v>
          </cell>
          <cell r="Q166" t="str">
            <v>NA</v>
          </cell>
        </row>
        <row r="167">
          <cell r="A167" t="str">
            <v>SI_CA01</v>
          </cell>
          <cell r="B167" t="str">
            <v>Sixty Mile River</v>
          </cell>
          <cell r="C167" t="str">
            <v>B</v>
          </cell>
          <cell r="D167" t="str">
            <v>California Creek</v>
          </cell>
          <cell r="E167" t="str">
            <v>California Creek mouth</v>
          </cell>
          <cell r="F167" t="str">
            <v>60M CAL 01</v>
          </cell>
          <cell r="G167" t="str">
            <v>MT</v>
          </cell>
          <cell r="H167" t="str">
            <v>N</v>
          </cell>
          <cell r="I167" t="str">
            <v>NA</v>
          </cell>
          <cell r="J167">
            <v>64.020169999999993</v>
          </cell>
          <cell r="K167">
            <v>-140.35149999999999</v>
          </cell>
          <cell r="L167">
            <v>1</v>
          </cell>
          <cell r="M167" t="str">
            <v>Low</v>
          </cell>
          <cell r="N167" t="str">
            <v>NA</v>
          </cell>
          <cell r="O167">
            <v>2</v>
          </cell>
          <cell r="P167">
            <v>300</v>
          </cell>
          <cell r="Q167" t="str">
            <v>NA</v>
          </cell>
        </row>
        <row r="168">
          <cell r="A168" t="str">
            <v>SI_FI01</v>
          </cell>
          <cell r="B168" t="str">
            <v>Sixty Mile River</v>
          </cell>
          <cell r="C168" t="str">
            <v>B</v>
          </cell>
          <cell r="D168" t="str">
            <v>Fifty Mile Creek</v>
          </cell>
          <cell r="E168" t="str">
            <v>Fifty Mile Creek mouth</v>
          </cell>
          <cell r="F168" t="str">
            <v>60M FIF 01</v>
          </cell>
          <cell r="G168" t="str">
            <v>MT</v>
          </cell>
          <cell r="H168" t="str">
            <v>N</v>
          </cell>
          <cell r="I168" t="str">
            <v>NA</v>
          </cell>
          <cell r="J168">
            <v>63.793489999999998</v>
          </cell>
          <cell r="K168">
            <v>-140.20274000000001</v>
          </cell>
          <cell r="L168">
            <v>4</v>
          </cell>
          <cell r="M168" t="str">
            <v>Moderate-Low</v>
          </cell>
          <cell r="N168" t="str">
            <v>NA</v>
          </cell>
          <cell r="O168">
            <v>2</v>
          </cell>
          <cell r="P168">
            <v>200</v>
          </cell>
          <cell r="Q168" t="str">
            <v>NA</v>
          </cell>
        </row>
        <row r="169">
          <cell r="A169" t="str">
            <v>SI_GL01</v>
          </cell>
          <cell r="B169" t="str">
            <v>Sixty Mile River</v>
          </cell>
          <cell r="C169" t="str">
            <v>B</v>
          </cell>
          <cell r="D169" t="str">
            <v>Glacier Creek</v>
          </cell>
          <cell r="E169" t="str">
            <v>Glacier Creek mouth</v>
          </cell>
          <cell r="F169" t="str">
            <v>60M GLA 01</v>
          </cell>
          <cell r="G169" t="str">
            <v>MT</v>
          </cell>
          <cell r="H169" t="str">
            <v>N</v>
          </cell>
          <cell r="I169" t="str">
            <v>NA</v>
          </cell>
          <cell r="J169">
            <v>64.014179999999996</v>
          </cell>
          <cell r="K169">
            <v>-140.72046</v>
          </cell>
          <cell r="L169">
            <v>1</v>
          </cell>
          <cell r="M169" t="str">
            <v>Low</v>
          </cell>
          <cell r="N169" t="str">
            <v>NA</v>
          </cell>
          <cell r="O169">
            <v>2</v>
          </cell>
          <cell r="P169">
            <v>300</v>
          </cell>
          <cell r="Q169" t="str">
            <v>NA</v>
          </cell>
        </row>
        <row r="170">
          <cell r="A170" t="str">
            <v>SI_GL02</v>
          </cell>
          <cell r="B170" t="str">
            <v>Sixty Mile River</v>
          </cell>
          <cell r="C170" t="str">
            <v>B</v>
          </cell>
          <cell r="D170" t="str">
            <v>Glacier Creek</v>
          </cell>
          <cell r="E170" t="str">
            <v>Glacier Creek at road crossing</v>
          </cell>
          <cell r="F170" t="str">
            <v>60M GLA 02</v>
          </cell>
          <cell r="G170" t="str">
            <v>O</v>
          </cell>
          <cell r="H170" t="str">
            <v>N</v>
          </cell>
          <cell r="I170" t="str">
            <v>NA</v>
          </cell>
          <cell r="J170">
            <v>64.022930000000002</v>
          </cell>
          <cell r="K170">
            <v>-140.74994000000001</v>
          </cell>
          <cell r="L170">
            <v>1</v>
          </cell>
          <cell r="M170" t="str">
            <v>Low</v>
          </cell>
          <cell r="N170" t="str">
            <v>NA</v>
          </cell>
          <cell r="O170">
            <v>2</v>
          </cell>
          <cell r="P170">
            <v>300</v>
          </cell>
          <cell r="Q170" t="str">
            <v>NA</v>
          </cell>
        </row>
        <row r="171">
          <cell r="A171" t="str">
            <v>SI_MA01</v>
          </cell>
          <cell r="B171" t="str">
            <v>Sixty Mile River</v>
          </cell>
          <cell r="C171" t="str">
            <v>B</v>
          </cell>
          <cell r="D171" t="str">
            <v>Matson Creek</v>
          </cell>
          <cell r="E171" t="str">
            <v>Matson Creek mouth</v>
          </cell>
          <cell r="F171" t="str">
            <v>60M MAT 01</v>
          </cell>
          <cell r="G171" t="str">
            <v>MT</v>
          </cell>
          <cell r="H171" t="str">
            <v>Y</v>
          </cell>
          <cell r="I171">
            <v>2009</v>
          </cell>
          <cell r="J171">
            <v>63.718620000000001</v>
          </cell>
          <cell r="K171">
            <v>-140.19824</v>
          </cell>
          <cell r="L171">
            <v>11</v>
          </cell>
          <cell r="M171" t="str">
            <v>Area of special consideration</v>
          </cell>
          <cell r="N171" t="str">
            <v>NA</v>
          </cell>
          <cell r="O171">
            <v>1.5</v>
          </cell>
          <cell r="P171">
            <v>100</v>
          </cell>
          <cell r="Q171" t="str">
            <v>NA</v>
          </cell>
        </row>
        <row r="172">
          <cell r="A172" t="str">
            <v>SI_MA02</v>
          </cell>
          <cell r="B172" t="str">
            <v>Sixty Mile River</v>
          </cell>
          <cell r="C172" t="str">
            <v>B</v>
          </cell>
          <cell r="D172" t="str">
            <v>Matson Creek</v>
          </cell>
          <cell r="E172" t="str">
            <v>Upper Matson Creek</v>
          </cell>
          <cell r="F172" t="str">
            <v>60M MAT 02</v>
          </cell>
          <cell r="G172" t="str">
            <v>AAM</v>
          </cell>
          <cell r="H172" t="str">
            <v>N</v>
          </cell>
          <cell r="I172" t="str">
            <v>NA</v>
          </cell>
          <cell r="J172">
            <v>63.705066600000002</v>
          </cell>
          <cell r="K172">
            <v>-140.2921833</v>
          </cell>
          <cell r="L172">
            <v>11</v>
          </cell>
          <cell r="M172" t="str">
            <v>Area of special consideration</v>
          </cell>
          <cell r="N172" t="str">
            <v>NA</v>
          </cell>
          <cell r="O172">
            <v>1.5</v>
          </cell>
          <cell r="P172">
            <v>100</v>
          </cell>
          <cell r="Q172" t="str">
            <v>NA</v>
          </cell>
        </row>
        <row r="173">
          <cell r="A173" t="str">
            <v>SI_MI01</v>
          </cell>
          <cell r="B173" t="str">
            <v>Sixty Mile River</v>
          </cell>
          <cell r="C173" t="str">
            <v>B</v>
          </cell>
          <cell r="D173" t="str">
            <v>Miller Creek</v>
          </cell>
          <cell r="E173" t="str">
            <v>Miller Creek mouth</v>
          </cell>
          <cell r="F173" t="str">
            <v>60M MIL 01</v>
          </cell>
          <cell r="G173" t="str">
            <v>MT</v>
          </cell>
          <cell r="H173" t="str">
            <v>Y</v>
          </cell>
          <cell r="I173">
            <v>2008</v>
          </cell>
          <cell r="J173">
            <v>63.987319999999997</v>
          </cell>
          <cell r="K173">
            <v>-140.79236</v>
          </cell>
          <cell r="L173">
            <v>1</v>
          </cell>
          <cell r="M173" t="str">
            <v>Low</v>
          </cell>
          <cell r="N173" t="str">
            <v>NA</v>
          </cell>
          <cell r="O173">
            <v>2</v>
          </cell>
          <cell r="P173">
            <v>300</v>
          </cell>
          <cell r="Q173" t="str">
            <v>NA</v>
          </cell>
        </row>
        <row r="174">
          <cell r="A174" t="str">
            <v>SI_TE01</v>
          </cell>
          <cell r="B174" t="str">
            <v>Sixty Mile River</v>
          </cell>
          <cell r="C174" t="str">
            <v>B</v>
          </cell>
          <cell r="D174" t="str">
            <v>Ten Mile Creek</v>
          </cell>
          <cell r="E174" t="str">
            <v>Ten Mile Creek mouth</v>
          </cell>
          <cell r="F174" t="str">
            <v>60M TEN 01</v>
          </cell>
          <cell r="G174" t="str">
            <v>MT</v>
          </cell>
          <cell r="H174" t="str">
            <v>N</v>
          </cell>
          <cell r="I174" t="str">
            <v>NA</v>
          </cell>
          <cell r="J174">
            <v>63.547989999999999</v>
          </cell>
          <cell r="K174">
            <v>-139.91335000000001</v>
          </cell>
          <cell r="L174">
            <v>11</v>
          </cell>
          <cell r="M174" t="str">
            <v>Area of special consideration</v>
          </cell>
          <cell r="N174" t="str">
            <v>NA</v>
          </cell>
          <cell r="O174">
            <v>0.8</v>
          </cell>
          <cell r="P174">
            <v>25</v>
          </cell>
          <cell r="Q174" t="str">
            <v>NA</v>
          </cell>
        </row>
        <row r="175">
          <cell r="A175" t="str">
            <v>SI_TWEL01</v>
          </cell>
          <cell r="B175" t="str">
            <v>Sixty Mile River</v>
          </cell>
          <cell r="C175" t="str">
            <v>B</v>
          </cell>
          <cell r="D175" t="str">
            <v>Twelve Mile Creek</v>
          </cell>
          <cell r="E175" t="str">
            <v>Twelve Mile Creek mouth</v>
          </cell>
          <cell r="F175" t="str">
            <v>60M TWEL 01</v>
          </cell>
          <cell r="G175" t="str">
            <v>MT</v>
          </cell>
          <cell r="H175" t="str">
            <v>N</v>
          </cell>
          <cell r="I175" t="str">
            <v>NA</v>
          </cell>
          <cell r="J175">
            <v>63.216670000000001</v>
          </cell>
          <cell r="K175">
            <v>-139.85</v>
          </cell>
          <cell r="L175">
            <v>6</v>
          </cell>
          <cell r="M175" t="str">
            <v>Moderate-Moderate</v>
          </cell>
          <cell r="N175" t="str">
            <v>NA</v>
          </cell>
          <cell r="O175">
            <v>0.8</v>
          </cell>
          <cell r="P175">
            <v>100</v>
          </cell>
          <cell r="Q175" t="str">
            <v>NA</v>
          </cell>
        </row>
        <row r="176">
          <cell r="A176" t="str">
            <v>SI_TWEN01</v>
          </cell>
          <cell r="B176" t="str">
            <v>Sixty Mile River</v>
          </cell>
          <cell r="C176" t="str">
            <v>B</v>
          </cell>
          <cell r="D176" t="str">
            <v>Twenty Mile Creek</v>
          </cell>
          <cell r="E176" t="str">
            <v>Twenty Mile Creek mouth</v>
          </cell>
          <cell r="F176" t="str">
            <v>60M TWEN 01</v>
          </cell>
          <cell r="G176" t="str">
            <v>MT</v>
          </cell>
          <cell r="H176" t="str">
            <v>N</v>
          </cell>
          <cell r="I176" t="str">
            <v>NA</v>
          </cell>
          <cell r="J176">
            <v>63.609090000000002</v>
          </cell>
          <cell r="K176">
            <v>-140.03815</v>
          </cell>
          <cell r="L176">
            <v>6</v>
          </cell>
          <cell r="M176" t="str">
            <v>Moderate-Moderate</v>
          </cell>
          <cell r="N176" t="str">
            <v>NA</v>
          </cell>
          <cell r="O176">
            <v>0.8</v>
          </cell>
          <cell r="P176">
            <v>100</v>
          </cell>
          <cell r="Q176" t="str">
            <v>NA</v>
          </cell>
        </row>
        <row r="177">
          <cell r="A177" t="str">
            <v>ST01</v>
          </cell>
          <cell r="B177" t="str">
            <v>Stewart River</v>
          </cell>
          <cell r="C177" t="str">
            <v>A</v>
          </cell>
          <cell r="D177" t="str">
            <v>Stewart River</v>
          </cell>
          <cell r="E177" t="str">
            <v>Stewart River mouth</v>
          </cell>
          <cell r="F177" t="str">
            <v>ST 01</v>
          </cell>
          <cell r="G177" t="str">
            <v>MT</v>
          </cell>
          <cell r="H177" t="str">
            <v>Y</v>
          </cell>
          <cell r="I177">
            <v>2009</v>
          </cell>
          <cell r="J177">
            <v>63.291130000000003</v>
          </cell>
          <cell r="K177">
            <v>-139.41041999999999</v>
          </cell>
          <cell r="L177">
            <v>8</v>
          </cell>
          <cell r="M177" t="str">
            <v>Moderate-High</v>
          </cell>
          <cell r="N177">
            <v>200</v>
          </cell>
          <cell r="O177" t="str">
            <v>NA</v>
          </cell>
          <cell r="P177">
            <v>25</v>
          </cell>
          <cell r="Q177" t="str">
            <v xml:space="preserve"> 09DD003</v>
          </cell>
        </row>
        <row r="178">
          <cell r="A178" t="str">
            <v>ST02</v>
          </cell>
          <cell r="B178" t="str">
            <v>Stewart River</v>
          </cell>
          <cell r="C178" t="str">
            <v>A</v>
          </cell>
          <cell r="D178" t="str">
            <v>Stewart River</v>
          </cell>
          <cell r="E178" t="str">
            <v>Stewart River upstream of Henderson Creek</v>
          </cell>
          <cell r="F178" t="str">
            <v>ST 02</v>
          </cell>
          <cell r="G178" t="str">
            <v>O</v>
          </cell>
          <cell r="H178" t="str">
            <v>N</v>
          </cell>
          <cell r="I178" t="str">
            <v>NA</v>
          </cell>
          <cell r="J178">
            <v>63.35333</v>
          </cell>
          <cell r="K178">
            <v>-139.46181000000001</v>
          </cell>
          <cell r="L178">
            <v>8</v>
          </cell>
          <cell r="M178" t="str">
            <v>Moderate-High</v>
          </cell>
          <cell r="N178">
            <v>200</v>
          </cell>
          <cell r="O178" t="str">
            <v>NA</v>
          </cell>
          <cell r="P178">
            <v>25</v>
          </cell>
          <cell r="Q178" t="str">
            <v>NA</v>
          </cell>
        </row>
        <row r="179">
          <cell r="A179" t="str">
            <v>ST03</v>
          </cell>
          <cell r="B179" t="str">
            <v>Stewart River</v>
          </cell>
          <cell r="C179" t="str">
            <v>A</v>
          </cell>
          <cell r="D179" t="str">
            <v>Stewart River</v>
          </cell>
          <cell r="E179" t="str">
            <v>Stewart River upstream of Barker Creek</v>
          </cell>
          <cell r="F179" t="str">
            <v>ST 03</v>
          </cell>
          <cell r="G179" t="str">
            <v>O</v>
          </cell>
          <cell r="H179" t="str">
            <v>N</v>
          </cell>
          <cell r="I179" t="str">
            <v>NA</v>
          </cell>
          <cell r="J179">
            <v>63.183500000000002</v>
          </cell>
          <cell r="K179">
            <v>-138.90445</v>
          </cell>
          <cell r="L179">
            <v>10</v>
          </cell>
          <cell r="M179" t="str">
            <v>High</v>
          </cell>
          <cell r="N179">
            <v>0</v>
          </cell>
          <cell r="O179" t="str">
            <v>NA</v>
          </cell>
          <cell r="P179">
            <v>25</v>
          </cell>
          <cell r="Q179" t="str">
            <v>NA</v>
          </cell>
        </row>
        <row r="180">
          <cell r="A180" t="str">
            <v>ST04</v>
          </cell>
          <cell r="B180" t="str">
            <v>Stewart River</v>
          </cell>
          <cell r="C180" t="str">
            <v>A</v>
          </cell>
          <cell r="D180" t="str">
            <v>Stewart River</v>
          </cell>
          <cell r="E180" t="str">
            <v>Stewart River upstream of Scroggie Creek</v>
          </cell>
          <cell r="F180" t="str">
            <v>ST 04</v>
          </cell>
          <cell r="G180" t="str">
            <v>O</v>
          </cell>
          <cell r="H180" t="str">
            <v>N</v>
          </cell>
          <cell r="I180" t="str">
            <v>NA</v>
          </cell>
          <cell r="J180">
            <v>63.199489999999997</v>
          </cell>
          <cell r="K180">
            <v>-138.85118</v>
          </cell>
          <cell r="L180">
            <v>10</v>
          </cell>
          <cell r="M180" t="str">
            <v>High</v>
          </cell>
          <cell r="N180">
            <v>0</v>
          </cell>
          <cell r="O180" t="str">
            <v>NA</v>
          </cell>
          <cell r="P180">
            <v>25</v>
          </cell>
          <cell r="Q180" t="str">
            <v>NA</v>
          </cell>
        </row>
        <row r="181">
          <cell r="A181" t="str">
            <v>ST05</v>
          </cell>
          <cell r="B181" t="str">
            <v>Stewart River</v>
          </cell>
          <cell r="C181" t="str">
            <v>A</v>
          </cell>
          <cell r="D181" t="str">
            <v>Stewart River</v>
          </cell>
          <cell r="E181" t="str">
            <v>Stewart River upstream of Maisy May Creek</v>
          </cell>
          <cell r="F181" t="str">
            <v>ST 05</v>
          </cell>
          <cell r="G181" t="str">
            <v>O</v>
          </cell>
          <cell r="H181" t="str">
            <v>N</v>
          </cell>
          <cell r="I181" t="str">
            <v>NA</v>
          </cell>
          <cell r="J181">
            <v>63.235390000000002</v>
          </cell>
          <cell r="K181">
            <v>-138.81272999999999</v>
          </cell>
          <cell r="L181">
            <v>4</v>
          </cell>
          <cell r="M181" t="str">
            <v>Moderate-Low</v>
          </cell>
          <cell r="N181" t="str">
            <v>NA</v>
          </cell>
          <cell r="O181">
            <v>1.2</v>
          </cell>
          <cell r="P181">
            <v>80</v>
          </cell>
          <cell r="Q181" t="str">
            <v>NA</v>
          </cell>
        </row>
        <row r="182">
          <cell r="A182" t="str">
            <v>ST06</v>
          </cell>
          <cell r="B182" t="str">
            <v>Stewart River</v>
          </cell>
          <cell r="C182" t="str">
            <v>A</v>
          </cell>
          <cell r="D182" t="str">
            <v>Stewart River</v>
          </cell>
          <cell r="E182" t="str">
            <v>Stewart River upstream Black Hills Creek</v>
          </cell>
          <cell r="F182" t="str">
            <v>NA</v>
          </cell>
          <cell r="G182" t="str">
            <v>O</v>
          </cell>
          <cell r="H182" t="str">
            <v>N</v>
          </cell>
          <cell r="I182" t="str">
            <v>NA</v>
          </cell>
          <cell r="J182">
            <v>63.25479</v>
          </cell>
          <cell r="K182">
            <v>-138.68283</v>
          </cell>
          <cell r="L182">
            <v>10</v>
          </cell>
          <cell r="M182" t="str">
            <v>High</v>
          </cell>
          <cell r="N182">
            <v>0</v>
          </cell>
          <cell r="O182" t="str">
            <v>NA</v>
          </cell>
          <cell r="P182">
            <v>25</v>
          </cell>
          <cell r="Q182" t="str">
            <v>NA</v>
          </cell>
        </row>
        <row r="183">
          <cell r="A183" t="str">
            <v>ST07</v>
          </cell>
          <cell r="B183" t="str">
            <v>Stewart River</v>
          </cell>
          <cell r="C183" t="str">
            <v>A</v>
          </cell>
          <cell r="D183" t="str">
            <v>Stewart River</v>
          </cell>
          <cell r="E183" t="str">
            <v>Stewart River upstream of Clear Creek</v>
          </cell>
          <cell r="F183" t="str">
            <v>ST 06</v>
          </cell>
          <cell r="G183" t="str">
            <v>O</v>
          </cell>
          <cell r="H183" t="str">
            <v>N</v>
          </cell>
          <cell r="I183" t="str">
            <v>NA</v>
          </cell>
          <cell r="J183">
            <v>63.611829999999998</v>
          </cell>
          <cell r="K183">
            <v>-137.63991999999999</v>
          </cell>
          <cell r="L183">
            <v>10</v>
          </cell>
          <cell r="M183" t="str">
            <v>High</v>
          </cell>
          <cell r="N183">
            <v>0</v>
          </cell>
          <cell r="O183" t="str">
            <v>NA</v>
          </cell>
          <cell r="P183">
            <v>25</v>
          </cell>
          <cell r="Q183" t="str">
            <v>NA</v>
          </cell>
        </row>
        <row r="184">
          <cell r="A184" t="str">
            <v>ST08</v>
          </cell>
          <cell r="B184" t="str">
            <v>Stewart River</v>
          </cell>
          <cell r="C184" t="str">
            <v>A</v>
          </cell>
          <cell r="D184" t="str">
            <v>Stewart River</v>
          </cell>
          <cell r="E184" t="str">
            <v>Stewart River above all mining</v>
          </cell>
          <cell r="F184" t="str">
            <v>ST 07</v>
          </cell>
          <cell r="G184" t="str">
            <v>AAM</v>
          </cell>
          <cell r="H184" t="str">
            <v>Y</v>
          </cell>
          <cell r="I184">
            <v>2009</v>
          </cell>
          <cell r="J184">
            <v>63.454450000000001</v>
          </cell>
          <cell r="K184">
            <v>-136.94208</v>
          </cell>
          <cell r="L184">
            <v>10</v>
          </cell>
          <cell r="M184" t="str">
            <v>High</v>
          </cell>
          <cell r="N184">
            <v>0</v>
          </cell>
          <cell r="O184" t="str">
            <v>NA</v>
          </cell>
          <cell r="P184">
            <v>25</v>
          </cell>
          <cell r="Q184" t="str">
            <v>NA</v>
          </cell>
        </row>
        <row r="185">
          <cell r="A185" t="str">
            <v>ST_BA01</v>
          </cell>
          <cell r="B185" t="str">
            <v>Stewart River</v>
          </cell>
          <cell r="C185" t="str">
            <v>A</v>
          </cell>
          <cell r="D185" t="str">
            <v>Barker Creek</v>
          </cell>
          <cell r="E185" t="str">
            <v>Barker Creek below all mining</v>
          </cell>
          <cell r="F185" t="str">
            <v>ST BAR 01</v>
          </cell>
          <cell r="G185" t="str">
            <v>BAM</v>
          </cell>
          <cell r="H185" t="str">
            <v>N</v>
          </cell>
          <cell r="I185" t="str">
            <v>NA</v>
          </cell>
          <cell r="J185">
            <v>63.177849999999999</v>
          </cell>
          <cell r="K185">
            <v>-138.89928</v>
          </cell>
          <cell r="L185">
            <v>4</v>
          </cell>
          <cell r="M185" t="str">
            <v>Moderate-Low</v>
          </cell>
          <cell r="N185" t="str">
            <v>NA</v>
          </cell>
          <cell r="O185">
            <v>1.2</v>
          </cell>
          <cell r="P185">
            <v>80</v>
          </cell>
          <cell r="Q185" t="str">
            <v>NA</v>
          </cell>
        </row>
        <row r="186">
          <cell r="A186" t="str">
            <v>ST_BL01</v>
          </cell>
          <cell r="B186" t="str">
            <v>Stewart River</v>
          </cell>
          <cell r="C186" t="str">
            <v>A</v>
          </cell>
          <cell r="D186" t="str">
            <v>Black Hills Creek</v>
          </cell>
          <cell r="E186" t="str">
            <v>Black Hills Creek  below all mining</v>
          </cell>
          <cell r="F186" t="str">
            <v>ST BLAC 01</v>
          </cell>
          <cell r="G186" t="str">
            <v>BAM</v>
          </cell>
          <cell r="H186" t="str">
            <v>N</v>
          </cell>
          <cell r="I186" t="str">
            <v>NA</v>
          </cell>
          <cell r="J186">
            <v>63.321370000000002</v>
          </cell>
          <cell r="K186">
            <v>-138.76973000000001</v>
          </cell>
          <cell r="L186">
            <v>1</v>
          </cell>
          <cell r="M186" t="str">
            <v>Low</v>
          </cell>
          <cell r="N186" t="str">
            <v>NA</v>
          </cell>
          <cell r="O186">
            <v>1.5</v>
          </cell>
          <cell r="P186">
            <v>200</v>
          </cell>
          <cell r="Q186" t="str">
            <v>NA</v>
          </cell>
        </row>
        <row r="187">
          <cell r="A187" t="str">
            <v>ST_CL01</v>
          </cell>
          <cell r="B187" t="str">
            <v>Stewart River</v>
          </cell>
          <cell r="C187" t="str">
            <v>A</v>
          </cell>
          <cell r="D187" t="str">
            <v>Clear Creek</v>
          </cell>
          <cell r="E187" t="str">
            <v xml:space="preserve">Clear Creek mouth </v>
          </cell>
          <cell r="F187" t="str">
            <v>ST CLEA 01</v>
          </cell>
          <cell r="G187" t="str">
            <v>MT</v>
          </cell>
          <cell r="H187" t="str">
            <v>Y</v>
          </cell>
          <cell r="I187">
            <v>2008</v>
          </cell>
          <cell r="J187">
            <v>63.616300000000003</v>
          </cell>
          <cell r="K187">
            <v>-137.64114000000001</v>
          </cell>
          <cell r="L187">
            <v>7</v>
          </cell>
          <cell r="M187" t="str">
            <v>Moderate-High</v>
          </cell>
          <cell r="N187">
            <v>200</v>
          </cell>
          <cell r="O187" t="str">
            <v>NA</v>
          </cell>
          <cell r="P187">
            <v>25</v>
          </cell>
          <cell r="Q187" t="str">
            <v>NA</v>
          </cell>
        </row>
        <row r="188">
          <cell r="A188" t="str">
            <v>ST_CL02</v>
          </cell>
          <cell r="B188" t="str">
            <v>Stewart River</v>
          </cell>
          <cell r="C188" t="str">
            <v>A</v>
          </cell>
          <cell r="D188" t="str">
            <v>Clear Creek</v>
          </cell>
          <cell r="E188" t="str">
            <v>Clear Creek upstream highway bridge</v>
          </cell>
          <cell r="F188" t="str">
            <v>ST CLEA 02</v>
          </cell>
          <cell r="G188" t="str">
            <v>BAM</v>
          </cell>
          <cell r="H188" t="str">
            <v>Y</v>
          </cell>
          <cell r="I188">
            <v>2009</v>
          </cell>
          <cell r="J188">
            <v>63.628250000000001</v>
          </cell>
          <cell r="K188">
            <v>-137.60946999999999</v>
          </cell>
          <cell r="L188">
            <v>6</v>
          </cell>
          <cell r="M188" t="str">
            <v>Moderate-Moderate</v>
          </cell>
          <cell r="N188">
            <v>200</v>
          </cell>
          <cell r="O188" t="str">
            <v>NA</v>
          </cell>
          <cell r="P188">
            <v>50</v>
          </cell>
          <cell r="Q188" t="str">
            <v>NA</v>
          </cell>
        </row>
        <row r="189">
          <cell r="A189" t="str">
            <v>ST_MA01</v>
          </cell>
          <cell r="B189" t="str">
            <v>Stewart River</v>
          </cell>
          <cell r="C189" t="str">
            <v>A</v>
          </cell>
          <cell r="D189" t="str">
            <v>Maisy May</v>
          </cell>
          <cell r="E189" t="str">
            <v>Maisy May Creek mouth</v>
          </cell>
          <cell r="F189" t="str">
            <v>ST MAIS 01</v>
          </cell>
          <cell r="G189" t="str">
            <v>MT</v>
          </cell>
          <cell r="H189" t="str">
            <v>N</v>
          </cell>
          <cell r="I189" t="str">
            <v>NA</v>
          </cell>
          <cell r="J189">
            <v>63.254489999999997</v>
          </cell>
          <cell r="K189">
            <v>-138.84765999999999</v>
          </cell>
          <cell r="L189">
            <v>1</v>
          </cell>
          <cell r="M189" t="str">
            <v>Low</v>
          </cell>
          <cell r="N189" t="str">
            <v>NA</v>
          </cell>
          <cell r="O189">
            <v>1.5</v>
          </cell>
          <cell r="P189">
            <v>200</v>
          </cell>
          <cell r="Q189" t="str">
            <v>NA</v>
          </cell>
        </row>
        <row r="190">
          <cell r="A190" t="str">
            <v>ST_SC01</v>
          </cell>
          <cell r="B190" t="str">
            <v>Stewart River</v>
          </cell>
          <cell r="C190" t="str">
            <v>A</v>
          </cell>
          <cell r="D190" t="str">
            <v>Scroggie Creek</v>
          </cell>
          <cell r="E190" t="str">
            <v>Scroggie Creek mouth</v>
          </cell>
          <cell r="F190" t="str">
            <v>ST SCR 01</v>
          </cell>
          <cell r="G190" t="str">
            <v>MT</v>
          </cell>
          <cell r="H190" t="str">
            <v>N</v>
          </cell>
          <cell r="I190" t="str">
            <v>NA</v>
          </cell>
          <cell r="J190">
            <v>63.186959999999999</v>
          </cell>
          <cell r="K190">
            <v>-138.83366000000001</v>
          </cell>
          <cell r="L190">
            <v>6</v>
          </cell>
          <cell r="M190" t="str">
            <v>Moderate-Moderate</v>
          </cell>
          <cell r="N190">
            <v>200</v>
          </cell>
          <cell r="O190" t="str">
            <v>NA</v>
          </cell>
          <cell r="P190">
            <v>50</v>
          </cell>
          <cell r="Q190" t="str">
            <v>NA</v>
          </cell>
        </row>
        <row r="191">
          <cell r="A191" t="str">
            <v>WH01</v>
          </cell>
          <cell r="B191" t="str">
            <v>White River</v>
          </cell>
          <cell r="C191" t="str">
            <v>B</v>
          </cell>
          <cell r="D191" t="str">
            <v>White River</v>
          </cell>
          <cell r="E191" t="str">
            <v>White River mouth</v>
          </cell>
          <cell r="F191" t="str">
            <v>W 01</v>
          </cell>
          <cell r="G191" t="str">
            <v>MT</v>
          </cell>
          <cell r="H191" t="str">
            <v>N</v>
          </cell>
          <cell r="I191" t="str">
            <v>NA</v>
          </cell>
          <cell r="J191">
            <v>63.188920000000003</v>
          </cell>
          <cell r="K191">
            <v>-139.58885000000001</v>
          </cell>
          <cell r="L191">
            <v>10</v>
          </cell>
          <cell r="M191" t="str">
            <v>High</v>
          </cell>
          <cell r="N191">
            <v>0</v>
          </cell>
          <cell r="O191" t="str">
            <v>NA</v>
          </cell>
          <cell r="P191">
            <v>25</v>
          </cell>
          <cell r="Q191" t="str">
            <v>NA</v>
          </cell>
        </row>
        <row r="192">
          <cell r="A192" t="str">
            <v>WH04</v>
          </cell>
          <cell r="B192" t="str">
            <v>White River</v>
          </cell>
          <cell r="C192" t="str">
            <v>B</v>
          </cell>
          <cell r="D192" t="str">
            <v>White River</v>
          </cell>
          <cell r="E192" t="str">
            <v>White River at the Alaska Highway</v>
          </cell>
          <cell r="F192" t="str">
            <v>W 04</v>
          </cell>
          <cell r="G192" t="str">
            <v>O</v>
          </cell>
          <cell r="H192" t="str">
            <v>N</v>
          </cell>
          <cell r="I192" t="str">
            <v>NA</v>
          </cell>
          <cell r="J192">
            <v>61.988010000000003</v>
          </cell>
          <cell r="K192">
            <v>-140.55598000000001</v>
          </cell>
          <cell r="L192">
            <v>1</v>
          </cell>
          <cell r="M192" t="str">
            <v>Low (Not contributing to Lake Trout Lakes)</v>
          </cell>
          <cell r="N192" t="str">
            <v>NA</v>
          </cell>
          <cell r="O192">
            <v>2.5</v>
          </cell>
          <cell r="P192">
            <v>300</v>
          </cell>
          <cell r="Q192" t="str">
            <v xml:space="preserve"> 09CB001</v>
          </cell>
        </row>
        <row r="193">
          <cell r="A193" t="str">
            <v>WH_DO_AR01</v>
          </cell>
          <cell r="B193" t="str">
            <v>White River</v>
          </cell>
          <cell r="C193" t="str">
            <v>B</v>
          </cell>
          <cell r="D193" t="str">
            <v>Arch Creek</v>
          </cell>
          <cell r="E193" t="str">
            <v>Arch Creek near mouth</v>
          </cell>
          <cell r="F193" t="str">
            <v>W ARC 01</v>
          </cell>
          <cell r="G193" t="str">
            <v>BAM</v>
          </cell>
          <cell r="H193" t="str">
            <v>N</v>
          </cell>
          <cell r="I193" t="str">
            <v>NA</v>
          </cell>
          <cell r="J193">
            <v>61.494120000000002</v>
          </cell>
          <cell r="K193">
            <v>-139.71854999999999</v>
          </cell>
          <cell r="L193">
            <v>1</v>
          </cell>
          <cell r="M193" t="str">
            <v>Low (Not contributing to Lake Trout Lakes)</v>
          </cell>
          <cell r="N193" t="str">
            <v>NA</v>
          </cell>
          <cell r="O193">
            <v>2.5</v>
          </cell>
          <cell r="P193">
            <v>300</v>
          </cell>
          <cell r="Q193" t="str">
            <v>NA</v>
          </cell>
        </row>
        <row r="194">
          <cell r="A194" t="str">
            <v>WH_DO_KL_BU01</v>
          </cell>
          <cell r="B194" t="str">
            <v>White River</v>
          </cell>
          <cell r="C194" t="str">
            <v>B</v>
          </cell>
          <cell r="D194" t="str">
            <v>Burwash Creek</v>
          </cell>
          <cell r="E194" t="str">
            <v>Burwash Creek below all mining</v>
          </cell>
          <cell r="F194" t="str">
            <v>W BUR 01</v>
          </cell>
          <cell r="G194" t="str">
            <v>BAM</v>
          </cell>
          <cell r="H194" t="str">
            <v>Y</v>
          </cell>
          <cell r="I194">
            <v>2010</v>
          </cell>
          <cell r="J194">
            <v>61.44265</v>
          </cell>
          <cell r="K194">
            <v>-139.21548000000001</v>
          </cell>
          <cell r="L194">
            <v>6</v>
          </cell>
          <cell r="M194" t="str">
            <v>Moderate-Moderate</v>
          </cell>
          <cell r="N194" t="str">
            <v>NA</v>
          </cell>
          <cell r="O194">
            <v>0.8</v>
          </cell>
          <cell r="P194">
            <v>100</v>
          </cell>
          <cell r="Q194" t="str">
            <v>NA</v>
          </cell>
        </row>
        <row r="195">
          <cell r="A195" t="str">
            <v>WH_DO_NI_NA_DI01</v>
          </cell>
          <cell r="B195" t="str">
            <v>White River</v>
          </cell>
          <cell r="C195" t="str">
            <v>B</v>
          </cell>
          <cell r="D195" t="str">
            <v>Discovery Creek</v>
          </cell>
          <cell r="E195" t="str">
            <v>Discovery Creek mouth</v>
          </cell>
          <cell r="F195" t="str">
            <v>W DISC 01</v>
          </cell>
          <cell r="G195" t="str">
            <v>MT</v>
          </cell>
          <cell r="H195" t="str">
            <v>N</v>
          </cell>
          <cell r="I195" t="str">
            <v>NA</v>
          </cell>
          <cell r="J195">
            <v>62.073839999999997</v>
          </cell>
          <cell r="K195">
            <v>-137.22852</v>
          </cell>
          <cell r="L195">
            <v>1</v>
          </cell>
          <cell r="M195" t="str">
            <v>Low (Not contributing to Lake Trout Lakes)</v>
          </cell>
          <cell r="N195" t="str">
            <v>NA</v>
          </cell>
          <cell r="O195">
            <v>2.5</v>
          </cell>
          <cell r="P195">
            <v>300</v>
          </cell>
          <cell r="Q195" t="str">
            <v>NA</v>
          </cell>
        </row>
        <row r="196">
          <cell r="A196" t="str">
            <v>WH_DO_NI_NA_DI02</v>
          </cell>
          <cell r="B196" t="str">
            <v>White River</v>
          </cell>
          <cell r="C196" t="str">
            <v>B</v>
          </cell>
          <cell r="D196" t="str">
            <v>Discovery Creek</v>
          </cell>
          <cell r="E196" t="str">
            <v>Discovery Creek above all mining</v>
          </cell>
          <cell r="F196" t="str">
            <v>W DISC 03</v>
          </cell>
          <cell r="G196" t="str">
            <v>AAM</v>
          </cell>
          <cell r="H196" t="str">
            <v>N</v>
          </cell>
          <cell r="I196" t="str">
            <v>NA</v>
          </cell>
          <cell r="J196">
            <v>62.079540000000001</v>
          </cell>
          <cell r="K196">
            <v>-137.18932000000001</v>
          </cell>
          <cell r="L196">
            <v>1</v>
          </cell>
          <cell r="M196" t="str">
            <v>Low (Not contributing to Lake Trout Lakes)</v>
          </cell>
          <cell r="N196" t="str">
            <v>NA</v>
          </cell>
          <cell r="O196">
            <v>2.5</v>
          </cell>
          <cell r="P196">
            <v>300</v>
          </cell>
          <cell r="Q196" t="str">
            <v>NA</v>
          </cell>
        </row>
        <row r="197">
          <cell r="A197" t="str">
            <v>WH_DO_NI_NA_DO01</v>
          </cell>
          <cell r="B197" t="str">
            <v>White River</v>
          </cell>
          <cell r="C197" t="str">
            <v>B</v>
          </cell>
          <cell r="D197" t="str">
            <v>Dolly Creek</v>
          </cell>
          <cell r="E197" t="str">
            <v>Dolly Creek below all mining</v>
          </cell>
          <cell r="F197" t="str">
            <v>W DOLL 02</v>
          </cell>
          <cell r="G197" t="str">
            <v>BAM</v>
          </cell>
          <cell r="H197" t="str">
            <v>N</v>
          </cell>
          <cell r="I197" t="str">
            <v>NA</v>
          </cell>
          <cell r="J197">
            <v>62.062330000000003</v>
          </cell>
          <cell r="K197">
            <v>-137.22121000000001</v>
          </cell>
          <cell r="L197">
            <v>1</v>
          </cell>
          <cell r="M197" t="str">
            <v>Low (Not contributing to Lake Trout Lakes)</v>
          </cell>
          <cell r="N197" t="str">
            <v>NA</v>
          </cell>
          <cell r="O197">
            <v>2.5</v>
          </cell>
          <cell r="P197">
            <v>300</v>
          </cell>
          <cell r="Q197" t="str">
            <v>NA</v>
          </cell>
        </row>
        <row r="198">
          <cell r="A198" t="str">
            <v>WH_DO_NI_NA_DO02</v>
          </cell>
          <cell r="B198" t="str">
            <v>White River</v>
          </cell>
          <cell r="C198" t="str">
            <v>B</v>
          </cell>
          <cell r="D198" t="str">
            <v>Dolly Creek</v>
          </cell>
          <cell r="E198" t="str">
            <v>Dolly Creek above all mining</v>
          </cell>
          <cell r="F198" t="str">
            <v>W DOLL 03</v>
          </cell>
          <cell r="G198" t="str">
            <v>AAM</v>
          </cell>
          <cell r="H198" t="str">
            <v>N</v>
          </cell>
          <cell r="I198" t="str">
            <v>NA</v>
          </cell>
          <cell r="J198">
            <v>62.064990000000002</v>
          </cell>
          <cell r="K198">
            <v>-137.2132</v>
          </cell>
          <cell r="L198">
            <v>1</v>
          </cell>
          <cell r="M198" t="str">
            <v>Low (Not contributing to Lake Trout Lakes)</v>
          </cell>
          <cell r="N198" t="str">
            <v>NA</v>
          </cell>
          <cell r="O198">
            <v>2.5</v>
          </cell>
          <cell r="P198">
            <v>300</v>
          </cell>
          <cell r="Q198" t="str">
            <v>NA</v>
          </cell>
        </row>
        <row r="199">
          <cell r="A199" t="str">
            <v>WH_DO01</v>
          </cell>
          <cell r="B199" t="str">
            <v>White River</v>
          </cell>
          <cell r="C199" t="str">
            <v>B</v>
          </cell>
          <cell r="D199" t="str">
            <v>Donjek River</v>
          </cell>
          <cell r="E199" t="str">
            <v>Donjek River at Alaska Highway</v>
          </cell>
          <cell r="F199" t="str">
            <v>W DON 01</v>
          </cell>
          <cell r="G199" t="str">
            <v>O</v>
          </cell>
          <cell r="H199" t="str">
            <v>N</v>
          </cell>
          <cell r="I199" t="str">
            <v>NA</v>
          </cell>
          <cell r="J199">
            <v>61.678939999999997</v>
          </cell>
          <cell r="K199">
            <v>-139.75711000000001</v>
          </cell>
          <cell r="L199">
            <v>4</v>
          </cell>
          <cell r="M199" t="str">
            <v>Moderate-Low</v>
          </cell>
          <cell r="N199" t="str">
            <v>NA</v>
          </cell>
          <cell r="O199">
            <v>2</v>
          </cell>
          <cell r="P199">
            <v>200</v>
          </cell>
          <cell r="Q199" t="str">
            <v>NA</v>
          </cell>
        </row>
        <row r="200">
          <cell r="A200" t="str">
            <v>WH_DO_KL_DU01</v>
          </cell>
          <cell r="B200" t="str">
            <v>White River</v>
          </cell>
          <cell r="C200" t="str">
            <v>B</v>
          </cell>
          <cell r="D200" t="str">
            <v>Duke River</v>
          </cell>
          <cell r="E200" t="str">
            <v>Duke River at Alaskas Highway</v>
          </cell>
          <cell r="F200" t="str">
            <v>W DUK 01</v>
          </cell>
          <cell r="G200" t="str">
            <v>O</v>
          </cell>
          <cell r="H200" t="str">
            <v>N</v>
          </cell>
          <cell r="I200" t="str">
            <v>NA</v>
          </cell>
          <cell r="J200">
            <v>61.377769999999998</v>
          </cell>
          <cell r="K200">
            <v>-139.14737</v>
          </cell>
          <cell r="L200">
            <v>6</v>
          </cell>
          <cell r="M200" t="str">
            <v>Moderate-Moderate</v>
          </cell>
          <cell r="N200" t="str">
            <v>NA</v>
          </cell>
          <cell r="O200">
            <v>0.8</v>
          </cell>
          <cell r="P200">
            <v>100</v>
          </cell>
          <cell r="Q200" t="str">
            <v>NA</v>
          </cell>
        </row>
        <row r="201">
          <cell r="A201" t="str">
            <v>WH_DO_KL_GL01</v>
          </cell>
          <cell r="B201" t="str">
            <v>White River</v>
          </cell>
          <cell r="C201" t="str">
            <v>B</v>
          </cell>
          <cell r="D201" t="str">
            <v>Gladstone Creek</v>
          </cell>
          <cell r="E201" t="str">
            <v>Gladstone Creek mouth</v>
          </cell>
          <cell r="F201" t="str">
            <v>W GLAD 01</v>
          </cell>
          <cell r="G201" t="str">
            <v>MT</v>
          </cell>
          <cell r="H201" t="str">
            <v>Y</v>
          </cell>
          <cell r="I201">
            <v>2010</v>
          </cell>
          <cell r="J201">
            <v>61.31897</v>
          </cell>
          <cell r="K201">
            <v>-138.65566999999999</v>
          </cell>
          <cell r="L201">
            <v>19</v>
          </cell>
          <cell r="M201" t="str">
            <v>Low (Tributary to Large Lakes)</v>
          </cell>
          <cell r="N201" t="str">
            <v>NA</v>
          </cell>
          <cell r="O201">
            <v>1.5</v>
          </cell>
          <cell r="P201">
            <v>25</v>
          </cell>
          <cell r="Q201" t="str">
            <v>NA</v>
          </cell>
        </row>
        <row r="202">
          <cell r="A202" t="str">
            <v>WH_DO_KL_GL02</v>
          </cell>
          <cell r="B202" t="str">
            <v>White River</v>
          </cell>
          <cell r="C202" t="str">
            <v>B</v>
          </cell>
          <cell r="D202" t="str">
            <v>Gladstone Creek</v>
          </cell>
          <cell r="E202" t="str">
            <v>Gladstone Lake - Gladstone Creek background</v>
          </cell>
          <cell r="F202" t="str">
            <v>W GLAD 02</v>
          </cell>
          <cell r="G202" t="str">
            <v>AAM</v>
          </cell>
          <cell r="H202" t="str">
            <v>N</v>
          </cell>
          <cell r="I202" t="str">
            <v>NA</v>
          </cell>
          <cell r="J202">
            <v>61.323900000000002</v>
          </cell>
          <cell r="K202">
            <v>-138.17314999999999</v>
          </cell>
          <cell r="L202">
            <v>4</v>
          </cell>
          <cell r="M202" t="str">
            <v>Moderate-Low (Tributary to Large Lakes)</v>
          </cell>
          <cell r="N202" t="str">
            <v>NA</v>
          </cell>
          <cell r="O202">
            <v>1.2</v>
          </cell>
          <cell r="P202">
            <v>200</v>
          </cell>
          <cell r="Q202" t="str">
            <v>NA</v>
          </cell>
        </row>
        <row r="203">
          <cell r="A203" t="str">
            <v>WH_DO_NI_NA01</v>
          </cell>
          <cell r="B203" t="str">
            <v>White River</v>
          </cell>
          <cell r="C203" t="str">
            <v>B</v>
          </cell>
          <cell r="D203" t="str">
            <v>Nansen Creek</v>
          </cell>
          <cell r="E203" t="str">
            <v>Nansen Creek mouth</v>
          </cell>
          <cell r="F203" t="str">
            <v>W NAN 01</v>
          </cell>
          <cell r="G203" t="str">
            <v>MT</v>
          </cell>
          <cell r="H203" t="str">
            <v>N</v>
          </cell>
          <cell r="I203" t="str">
            <v>NA</v>
          </cell>
          <cell r="J203">
            <v>61.980490000000003</v>
          </cell>
          <cell r="K203">
            <v>-137.19904</v>
          </cell>
          <cell r="L203">
            <v>1</v>
          </cell>
          <cell r="M203" t="str">
            <v>Low (Not contributing to Lake Trout Lakes)</v>
          </cell>
          <cell r="N203" t="str">
            <v>NA</v>
          </cell>
          <cell r="O203">
            <v>2.5</v>
          </cell>
          <cell r="P203">
            <v>300</v>
          </cell>
          <cell r="Q203" t="str">
            <v>NA</v>
          </cell>
        </row>
        <row r="204">
          <cell r="A204" t="str">
            <v>WH_DO_NI_NA02</v>
          </cell>
          <cell r="B204" t="str">
            <v>White River</v>
          </cell>
          <cell r="C204" t="str">
            <v>B</v>
          </cell>
          <cell r="D204" t="str">
            <v>Nansen Creek</v>
          </cell>
          <cell r="E204" t="str">
            <v>Nansen Creek below all mining</v>
          </cell>
          <cell r="F204" t="str">
            <v>W NAN 02</v>
          </cell>
          <cell r="G204" t="str">
            <v>BAM</v>
          </cell>
          <cell r="H204" t="str">
            <v>Y</v>
          </cell>
          <cell r="I204">
            <v>2011</v>
          </cell>
          <cell r="J204">
            <v>62.055990000000001</v>
          </cell>
          <cell r="K204">
            <v>-137.22148000000001</v>
          </cell>
          <cell r="L204">
            <v>1</v>
          </cell>
          <cell r="M204" t="str">
            <v>Low (Not contributing to Lake Trout Lakes)</v>
          </cell>
          <cell r="N204" t="str">
            <v>NA</v>
          </cell>
          <cell r="O204">
            <v>2.5</v>
          </cell>
          <cell r="P204">
            <v>300</v>
          </cell>
          <cell r="Q204" t="str">
            <v>NA</v>
          </cell>
        </row>
        <row r="205">
          <cell r="A205" t="str">
            <v>WH_DO_NI_NA03</v>
          </cell>
          <cell r="B205" t="str">
            <v>White River</v>
          </cell>
          <cell r="C205" t="str">
            <v>B</v>
          </cell>
          <cell r="D205" t="str">
            <v>Nansen Creek</v>
          </cell>
          <cell r="E205" t="str">
            <v>Nansen Creek upstream of Discovery Creek</v>
          </cell>
          <cell r="F205" t="str">
            <v>W NAN 03</v>
          </cell>
          <cell r="G205" t="str">
            <v>O</v>
          </cell>
          <cell r="H205" t="str">
            <v>N</v>
          </cell>
          <cell r="I205" t="str">
            <v>NA</v>
          </cell>
          <cell r="J205">
            <v>62.073839999999997</v>
          </cell>
          <cell r="K205">
            <v>-137.22852</v>
          </cell>
          <cell r="L205">
            <v>1</v>
          </cell>
          <cell r="M205" t="str">
            <v>Low (Not contributing to Lake Trout Lakes)</v>
          </cell>
          <cell r="N205" t="str">
            <v>NA</v>
          </cell>
          <cell r="O205">
            <v>2.5</v>
          </cell>
          <cell r="P205">
            <v>300</v>
          </cell>
          <cell r="Q205" t="str">
            <v>NA</v>
          </cell>
        </row>
        <row r="206">
          <cell r="A206" t="str">
            <v>WH_DO_NI_NA04</v>
          </cell>
          <cell r="B206" t="str">
            <v>White River</v>
          </cell>
          <cell r="C206" t="str">
            <v>B</v>
          </cell>
          <cell r="D206" t="str">
            <v>Nansen Creek</v>
          </cell>
          <cell r="E206" t="str">
            <v>Nansen Creek East fork above all mining</v>
          </cell>
          <cell r="F206" t="str">
            <v>W NAN 04</v>
          </cell>
          <cell r="G206" t="str">
            <v>AAM</v>
          </cell>
          <cell r="H206" t="str">
            <v>Y</v>
          </cell>
          <cell r="I206">
            <v>2011</v>
          </cell>
          <cell r="J206">
            <v>62.098390000000002</v>
          </cell>
          <cell r="K206">
            <v>-137.19748000000001</v>
          </cell>
          <cell r="L206">
            <v>1</v>
          </cell>
          <cell r="M206" t="str">
            <v>Low (Not contributing to Lake Trout Lakes)</v>
          </cell>
          <cell r="N206" t="str">
            <v>NA</v>
          </cell>
          <cell r="O206">
            <v>2.5</v>
          </cell>
          <cell r="P206">
            <v>300</v>
          </cell>
          <cell r="Q206" t="str">
            <v>NA</v>
          </cell>
        </row>
        <row r="207">
          <cell r="A207" t="str">
            <v>WH_DO_NI02</v>
          </cell>
          <cell r="B207" t="str">
            <v>White River</v>
          </cell>
          <cell r="C207" t="str">
            <v>B</v>
          </cell>
          <cell r="D207" t="str">
            <v>Nisling River</v>
          </cell>
          <cell r="E207" t="str">
            <v>Nisling River downstream of Klaza River</v>
          </cell>
          <cell r="F207" t="str">
            <v>W NISL 02</v>
          </cell>
          <cell r="G207" t="str">
            <v>O</v>
          </cell>
          <cell r="H207" t="str">
            <v>N</v>
          </cell>
          <cell r="I207" t="str">
            <v>NA</v>
          </cell>
          <cell r="J207">
            <v>62.096409999999999</v>
          </cell>
          <cell r="K207">
            <v>-138.49235999999999</v>
          </cell>
          <cell r="L207">
            <v>10</v>
          </cell>
          <cell r="M207" t="str">
            <v>High</v>
          </cell>
          <cell r="N207">
            <v>0</v>
          </cell>
          <cell r="O207" t="str">
            <v>NA</v>
          </cell>
          <cell r="P207">
            <v>25</v>
          </cell>
          <cell r="Q207" t="str">
            <v>NA</v>
          </cell>
        </row>
        <row r="208">
          <cell r="A208" t="str">
            <v>WH_DO_NI03</v>
          </cell>
          <cell r="B208" t="str">
            <v>White River</v>
          </cell>
          <cell r="C208" t="str">
            <v>B</v>
          </cell>
          <cell r="D208" t="str">
            <v>Nisling River</v>
          </cell>
          <cell r="E208" t="str">
            <v>Nisling River downstream of Nansen Creek at class change</v>
          </cell>
          <cell r="F208" t="str">
            <v>W NISL 03</v>
          </cell>
          <cell r="G208" t="str">
            <v>O</v>
          </cell>
          <cell r="H208" t="str">
            <v>N</v>
          </cell>
          <cell r="I208" t="str">
            <v>NA</v>
          </cell>
          <cell r="J208">
            <v>61.846159999999998</v>
          </cell>
          <cell r="K208">
            <v>-137.47952000000001</v>
          </cell>
          <cell r="L208">
            <v>4</v>
          </cell>
          <cell r="M208" t="str">
            <v>Moderate-Low</v>
          </cell>
          <cell r="N208" t="str">
            <v>NA</v>
          </cell>
          <cell r="O208">
            <v>2</v>
          </cell>
          <cell r="P208">
            <v>200</v>
          </cell>
          <cell r="Q208" t="str">
            <v>NA</v>
          </cell>
        </row>
        <row r="209">
          <cell r="A209" t="str">
            <v>WH_DO_NI04</v>
          </cell>
          <cell r="B209" t="str">
            <v>White River</v>
          </cell>
          <cell r="C209" t="str">
            <v>B</v>
          </cell>
          <cell r="D209" t="str">
            <v>Nisling River</v>
          </cell>
          <cell r="E209" t="str">
            <v>Nisling River upstream of Nansen Creek</v>
          </cell>
          <cell r="F209" t="str">
            <v>W NISL 04</v>
          </cell>
          <cell r="G209" t="str">
            <v>O</v>
          </cell>
          <cell r="H209" t="str">
            <v>N</v>
          </cell>
          <cell r="I209" t="str">
            <v>NA</v>
          </cell>
          <cell r="J209">
            <v>61.980490000000003</v>
          </cell>
          <cell r="K209">
            <v>-137.19904</v>
          </cell>
          <cell r="L209">
            <v>1</v>
          </cell>
          <cell r="M209" t="str">
            <v>Low (Not contributing to Lake Trout Lakes)</v>
          </cell>
          <cell r="N209" t="str">
            <v>NA</v>
          </cell>
          <cell r="O209">
            <v>2.5</v>
          </cell>
          <cell r="P209">
            <v>300</v>
          </cell>
          <cell r="Q209" t="str">
            <v>NA</v>
          </cell>
        </row>
        <row r="210">
          <cell r="A210" t="str">
            <v>WH_DO_KL_QU01</v>
          </cell>
          <cell r="B210" t="str">
            <v>White River</v>
          </cell>
          <cell r="C210" t="str">
            <v>B</v>
          </cell>
          <cell r="D210" t="str">
            <v xml:space="preserve">Quill Creek </v>
          </cell>
          <cell r="E210" t="str">
            <v>Quill Creek at Alaska Highway</v>
          </cell>
          <cell r="F210" t="str">
            <v>W QUIL 01</v>
          </cell>
          <cell r="G210" t="str">
            <v>BAM</v>
          </cell>
          <cell r="H210" t="str">
            <v>N</v>
          </cell>
          <cell r="I210" t="str">
            <v>NA</v>
          </cell>
          <cell r="J210">
            <v>61.517150000000001</v>
          </cell>
          <cell r="K210">
            <v>-139.33095</v>
          </cell>
          <cell r="L210">
            <v>7</v>
          </cell>
          <cell r="M210" t="str">
            <v>Moderate-High</v>
          </cell>
          <cell r="N210">
            <v>200</v>
          </cell>
          <cell r="O210" t="str">
            <v>NA</v>
          </cell>
          <cell r="P210">
            <v>25</v>
          </cell>
          <cell r="Q210" t="str">
            <v>NA</v>
          </cell>
        </row>
        <row r="211">
          <cell r="A211" t="str">
            <v>WH_SA01</v>
          </cell>
          <cell r="B211" t="str">
            <v>White River</v>
          </cell>
          <cell r="C211" t="str">
            <v>B</v>
          </cell>
          <cell r="D211" t="str">
            <v>Sanpete Creek</v>
          </cell>
          <cell r="E211" t="str">
            <v>Sanpete Creek upstream of Alaska Highway</v>
          </cell>
          <cell r="F211" t="str">
            <v>W SAN 01</v>
          </cell>
          <cell r="G211" t="str">
            <v>MT</v>
          </cell>
          <cell r="H211" t="str">
            <v>N</v>
          </cell>
          <cell r="I211" t="str">
            <v>NA</v>
          </cell>
          <cell r="J211">
            <v>62.091030000000003</v>
          </cell>
          <cell r="K211">
            <v>-140.66707</v>
          </cell>
          <cell r="L211">
            <v>1</v>
          </cell>
          <cell r="M211" t="str">
            <v>Low (Not contributing to Lake Trout Lakes)</v>
          </cell>
          <cell r="N211" t="str">
            <v>NA</v>
          </cell>
          <cell r="O211">
            <v>2.5</v>
          </cell>
          <cell r="P211">
            <v>300</v>
          </cell>
          <cell r="Q211" t="str">
            <v>NA</v>
          </cell>
        </row>
        <row r="212">
          <cell r="A212" t="str">
            <v>WH_DO_KL_GL_SW01</v>
          </cell>
          <cell r="B212" t="str">
            <v>White River</v>
          </cell>
          <cell r="C212" t="str">
            <v>B</v>
          </cell>
          <cell r="D212" t="str">
            <v>Swanson Creek</v>
          </cell>
          <cell r="E212" t="str">
            <v>Swanson Creek mouth</v>
          </cell>
          <cell r="F212" t="str">
            <v>W SWA 01</v>
          </cell>
          <cell r="G212" t="str">
            <v>MT</v>
          </cell>
          <cell r="H212" t="str">
            <v>N</v>
          </cell>
          <cell r="I212" t="str">
            <v>NA</v>
          </cell>
          <cell r="J212">
            <v>61.315919999999998</v>
          </cell>
          <cell r="K212">
            <v>-138.30982</v>
          </cell>
          <cell r="L212">
            <v>4</v>
          </cell>
          <cell r="M212" t="str">
            <v>Moderate-Low (Tributary to Large Lakes)</v>
          </cell>
          <cell r="N212" t="str">
            <v>NA</v>
          </cell>
          <cell r="O212">
            <v>1.2</v>
          </cell>
          <cell r="P212">
            <v>200</v>
          </cell>
          <cell r="Q212" t="str">
            <v>NA</v>
          </cell>
        </row>
        <row r="213">
          <cell r="A213" t="str">
            <v>WH_DO_KL_SW01</v>
          </cell>
          <cell r="B213" t="str">
            <v>White River</v>
          </cell>
          <cell r="C213" t="str">
            <v>B</v>
          </cell>
          <cell r="D213" t="str">
            <v>Swede Johnson Creek</v>
          </cell>
          <cell r="E213" t="str">
            <v>Swede Johnson Creek at Alaska Highway</v>
          </cell>
          <cell r="F213" t="str">
            <v>W SWJ 01</v>
          </cell>
          <cell r="G213" t="str">
            <v>BAM</v>
          </cell>
          <cell r="H213" t="str">
            <v>N</v>
          </cell>
          <cell r="I213" t="str">
            <v>NA</v>
          </cell>
          <cell r="J213">
            <v>61.592309999999998</v>
          </cell>
          <cell r="K213">
            <v>-139.42854</v>
          </cell>
          <cell r="L213">
            <v>7</v>
          </cell>
          <cell r="M213" t="str">
            <v>Moderate-High</v>
          </cell>
          <cell r="N213">
            <v>200</v>
          </cell>
          <cell r="O213" t="str">
            <v>NA</v>
          </cell>
          <cell r="P213">
            <v>25</v>
          </cell>
          <cell r="Q213" t="str">
            <v>NA</v>
          </cell>
        </row>
        <row r="214">
          <cell r="A214" t="str">
            <v>WH_DO_NI_VI02</v>
          </cell>
          <cell r="B214" t="str">
            <v>White River</v>
          </cell>
          <cell r="C214" t="str">
            <v>B</v>
          </cell>
          <cell r="D214" t="str">
            <v>Victoria Creek</v>
          </cell>
          <cell r="E214" t="str">
            <v>Victoria Creek left fork below all mining</v>
          </cell>
          <cell r="F214" t="str">
            <v>W VIC 02</v>
          </cell>
          <cell r="G214" t="str">
            <v>BAM</v>
          </cell>
          <cell r="H214" t="str">
            <v>Y</v>
          </cell>
          <cell r="I214" t="str">
            <v>2011, 2012</v>
          </cell>
          <cell r="J214">
            <v>62.02619</v>
          </cell>
          <cell r="K214">
            <v>-137.05629999999999</v>
          </cell>
          <cell r="L214">
            <v>1</v>
          </cell>
          <cell r="M214" t="str">
            <v>Low (Not contributing to Lake Trout Lakes)</v>
          </cell>
          <cell r="N214" t="str">
            <v>NA</v>
          </cell>
          <cell r="O214">
            <v>2.5</v>
          </cell>
          <cell r="P214">
            <v>300</v>
          </cell>
          <cell r="Q214" t="str">
            <v>NA</v>
          </cell>
        </row>
        <row r="215">
          <cell r="A215" t="str">
            <v>WH_DO_NI_VI03</v>
          </cell>
          <cell r="B215" t="str">
            <v>White River</v>
          </cell>
          <cell r="C215" t="str">
            <v>B</v>
          </cell>
          <cell r="D215" t="str">
            <v>Victoria Creek</v>
          </cell>
          <cell r="E215" t="str">
            <v>Victoria Creek left fork above all mining</v>
          </cell>
          <cell r="F215" t="str">
            <v>W VIC 03</v>
          </cell>
          <cell r="G215" t="str">
            <v>AAM</v>
          </cell>
          <cell r="H215" t="str">
            <v>N</v>
          </cell>
          <cell r="I215" t="str">
            <v>NA</v>
          </cell>
          <cell r="J215">
            <v>62.097589999999997</v>
          </cell>
          <cell r="K215">
            <v>-137.14679000000001</v>
          </cell>
          <cell r="L215">
            <v>1</v>
          </cell>
          <cell r="M215" t="str">
            <v>Low (Not contributing to Lake Trout Lakes)</v>
          </cell>
          <cell r="N215" t="str">
            <v>NA</v>
          </cell>
          <cell r="O215">
            <v>2.5</v>
          </cell>
          <cell r="P215">
            <v>300</v>
          </cell>
          <cell r="Q215" t="str">
            <v>NA</v>
          </cell>
        </row>
        <row r="216">
          <cell r="A216" t="str">
            <v>WH_DO_NI_NA_SL01</v>
          </cell>
          <cell r="B216" t="str">
            <v>White River</v>
          </cell>
          <cell r="C216" t="str">
            <v>B</v>
          </cell>
          <cell r="D216" t="str">
            <v>Slate Creek</v>
          </cell>
          <cell r="E216" t="str">
            <v>Slate Creek mouth</v>
          </cell>
          <cell r="F216" t="str">
            <v>NA</v>
          </cell>
          <cell r="G216" t="str">
            <v>MT</v>
          </cell>
          <cell r="H216" t="str">
            <v>N</v>
          </cell>
          <cell r="I216" t="str">
            <v>NA</v>
          </cell>
          <cell r="J216">
            <v>62.088540000000002</v>
          </cell>
          <cell r="K216">
            <v>-137.22926000000001</v>
          </cell>
          <cell r="L216">
            <v>1</v>
          </cell>
          <cell r="M216" t="str">
            <v>Low (Not contributing to Lake Trout Lakes)</v>
          </cell>
          <cell r="N216" t="str">
            <v>NA</v>
          </cell>
          <cell r="O216">
            <v>2.5</v>
          </cell>
          <cell r="P216">
            <v>300</v>
          </cell>
          <cell r="Q216" t="str">
            <v>NA</v>
          </cell>
        </row>
        <row r="217">
          <cell r="A217" t="str">
            <v>WH_DO_NI_NA_SU01</v>
          </cell>
          <cell r="B217" t="str">
            <v>White River</v>
          </cell>
          <cell r="C217" t="str">
            <v>B</v>
          </cell>
          <cell r="D217" t="str">
            <v>Summit Creek</v>
          </cell>
          <cell r="E217" t="str">
            <v>Summit Creek mouth</v>
          </cell>
          <cell r="F217" t="str">
            <v>NA</v>
          </cell>
          <cell r="G217" t="str">
            <v>MT</v>
          </cell>
          <cell r="H217" t="str">
            <v>N</v>
          </cell>
          <cell r="I217" t="str">
            <v>NA</v>
          </cell>
          <cell r="J217">
            <v>62.100360000000002</v>
          </cell>
          <cell r="K217">
            <v>-137.22031000000001</v>
          </cell>
          <cell r="L217">
            <v>1</v>
          </cell>
          <cell r="M217" t="str">
            <v>Low (Not contributing to Lake Trout Lakes)</v>
          </cell>
          <cell r="N217" t="str">
            <v>NA</v>
          </cell>
          <cell r="O217">
            <v>2.5</v>
          </cell>
          <cell r="P217">
            <v>300</v>
          </cell>
          <cell r="Q217" t="str">
            <v>NA</v>
          </cell>
        </row>
        <row r="218">
          <cell r="A218" t="str">
            <v>YN01</v>
          </cell>
          <cell r="B218" t="str">
            <v>Yukon River North</v>
          </cell>
          <cell r="C218" t="str">
            <v>B</v>
          </cell>
          <cell r="D218" t="str">
            <v>Yukon River</v>
          </cell>
          <cell r="E218" t="str">
            <v>Yukon River downstream Cliff Creek</v>
          </cell>
          <cell r="F218" t="str">
            <v>NA</v>
          </cell>
          <cell r="G218" t="str">
            <v>O</v>
          </cell>
          <cell r="H218" t="str">
            <v>N</v>
          </cell>
          <cell r="I218" t="str">
            <v>NA</v>
          </cell>
          <cell r="J218">
            <v>64.528869999999998</v>
          </cell>
          <cell r="K218">
            <v>-140.47660999999999</v>
          </cell>
          <cell r="L218">
            <v>10</v>
          </cell>
          <cell r="M218" t="str">
            <v>High</v>
          </cell>
          <cell r="N218">
            <v>0</v>
          </cell>
          <cell r="O218" t="str">
            <v>NA</v>
          </cell>
          <cell r="P218">
            <v>25</v>
          </cell>
          <cell r="Q218" t="str">
            <v>NA</v>
          </cell>
        </row>
        <row r="219">
          <cell r="A219" t="str">
            <v>YN_CLI01</v>
          </cell>
          <cell r="B219" t="str">
            <v>Yukon River North</v>
          </cell>
          <cell r="C219" t="str">
            <v>B</v>
          </cell>
          <cell r="D219" t="str">
            <v>Cliff Creek</v>
          </cell>
          <cell r="E219" t="str">
            <v>Cliff Creek mouth</v>
          </cell>
          <cell r="F219" t="str">
            <v>YN CLF 01</v>
          </cell>
          <cell r="G219" t="str">
            <v>MT</v>
          </cell>
          <cell r="H219" t="str">
            <v>N</v>
          </cell>
          <cell r="I219" t="str">
            <v>NA</v>
          </cell>
          <cell r="J219">
            <v>64.529470000000003</v>
          </cell>
          <cell r="K219">
            <v>-140.47823</v>
          </cell>
          <cell r="L219">
            <v>8</v>
          </cell>
          <cell r="M219" t="str">
            <v>Moderate-High</v>
          </cell>
          <cell r="N219">
            <v>200</v>
          </cell>
          <cell r="O219" t="str">
            <v>NA</v>
          </cell>
          <cell r="P219">
            <v>25</v>
          </cell>
          <cell r="Q219" t="str">
            <v>NA</v>
          </cell>
        </row>
        <row r="220">
          <cell r="A220" t="str">
            <v>YN02</v>
          </cell>
          <cell r="B220" t="str">
            <v>Yukon River North</v>
          </cell>
          <cell r="C220" t="str">
            <v>B</v>
          </cell>
          <cell r="D220" t="str">
            <v>Yukon River</v>
          </cell>
          <cell r="E220" t="str">
            <v>Yukon River upstream of Cliff Creek</v>
          </cell>
          <cell r="F220" t="str">
            <v>08-0745</v>
          </cell>
          <cell r="G220" t="str">
            <v>O</v>
          </cell>
          <cell r="H220" t="str">
            <v>N</v>
          </cell>
          <cell r="I220" t="str">
            <v>NA</v>
          </cell>
          <cell r="J220">
            <v>64.528869999999998</v>
          </cell>
          <cell r="K220">
            <v>-140.47660999999999</v>
          </cell>
          <cell r="L220">
            <v>10</v>
          </cell>
          <cell r="M220" t="str">
            <v>High</v>
          </cell>
          <cell r="N220">
            <v>0</v>
          </cell>
          <cell r="O220" t="str">
            <v>NA</v>
          </cell>
          <cell r="P220">
            <v>25</v>
          </cell>
          <cell r="Q220" t="str">
            <v>NA</v>
          </cell>
        </row>
        <row r="221">
          <cell r="A221" t="str">
            <v>YN_SH01</v>
          </cell>
          <cell r="B221" t="str">
            <v>Yukon River North</v>
          </cell>
          <cell r="C221" t="str">
            <v>B</v>
          </cell>
          <cell r="D221" t="str">
            <v xml:space="preserve">Shell Creek </v>
          </cell>
          <cell r="E221" t="str">
            <v>Shell Creek mouth</v>
          </cell>
          <cell r="F221" t="str">
            <v>YN SHL 01</v>
          </cell>
          <cell r="G221" t="str">
            <v>MT</v>
          </cell>
          <cell r="H221" t="str">
            <v>N</v>
          </cell>
          <cell r="I221" t="str">
            <v>NA</v>
          </cell>
          <cell r="J221">
            <v>64.499319999999997</v>
          </cell>
          <cell r="K221">
            <v>-140.41846000000001</v>
          </cell>
          <cell r="L221">
            <v>8</v>
          </cell>
          <cell r="M221" t="str">
            <v>Moderate-High</v>
          </cell>
          <cell r="N221">
            <v>200</v>
          </cell>
          <cell r="O221" t="str">
            <v>NA</v>
          </cell>
          <cell r="P221">
            <v>25</v>
          </cell>
          <cell r="Q221" t="str">
            <v>NA</v>
          </cell>
        </row>
        <row r="222">
          <cell r="A222" t="str">
            <v>YN03</v>
          </cell>
          <cell r="B222" t="str">
            <v>Yukon River North</v>
          </cell>
          <cell r="C222" t="str">
            <v>B</v>
          </cell>
          <cell r="D222" t="str">
            <v>Yukon River</v>
          </cell>
          <cell r="E222" t="str">
            <v>Yukon River upstream of Shell Creek</v>
          </cell>
          <cell r="F222" t="str">
            <v>08-747</v>
          </cell>
          <cell r="G222" t="str">
            <v>O</v>
          </cell>
          <cell r="H222" t="str">
            <v>N</v>
          </cell>
          <cell r="I222" t="str">
            <v>NA</v>
          </cell>
          <cell r="J222">
            <v>64.498279999999994</v>
          </cell>
          <cell r="K222">
            <v>-140.4212</v>
          </cell>
          <cell r="L222">
            <v>10</v>
          </cell>
          <cell r="M222" t="str">
            <v>High</v>
          </cell>
          <cell r="N222">
            <v>0</v>
          </cell>
          <cell r="O222" t="str">
            <v>NA</v>
          </cell>
          <cell r="P222">
            <v>25</v>
          </cell>
          <cell r="Q222" t="str">
            <v>NA</v>
          </cell>
        </row>
        <row r="223">
          <cell r="A223" t="str">
            <v>YN_CO01</v>
          </cell>
          <cell r="B223" t="str">
            <v>Yukon River North</v>
          </cell>
          <cell r="C223" t="str">
            <v>B</v>
          </cell>
          <cell r="D223" t="str">
            <v>Coal Creek</v>
          </cell>
          <cell r="E223" t="str">
            <v>Coal Creek mouthh</v>
          </cell>
          <cell r="F223" t="str">
            <v>YN COA 01</v>
          </cell>
          <cell r="G223" t="str">
            <v>MT</v>
          </cell>
          <cell r="H223" t="str">
            <v>N</v>
          </cell>
          <cell r="I223" t="str">
            <v>NA</v>
          </cell>
          <cell r="J223">
            <v>64.477649999999997</v>
          </cell>
          <cell r="K223">
            <v>-140.42994999999999</v>
          </cell>
          <cell r="L223">
            <v>10</v>
          </cell>
          <cell r="M223" t="str">
            <v>High</v>
          </cell>
          <cell r="N223">
            <v>0</v>
          </cell>
          <cell r="O223" t="str">
            <v>NA</v>
          </cell>
          <cell r="P223">
            <v>25</v>
          </cell>
          <cell r="Q223" t="str">
            <v>NA</v>
          </cell>
        </row>
        <row r="224">
          <cell r="A224" t="str">
            <v>YN04</v>
          </cell>
          <cell r="B224" t="str">
            <v>Yukon River North</v>
          </cell>
          <cell r="C224" t="str">
            <v>B</v>
          </cell>
          <cell r="D224" t="str">
            <v>Yukon River</v>
          </cell>
          <cell r="E224" t="str">
            <v>Yukon River upstream of Coal Creek</v>
          </cell>
          <cell r="F224" t="str">
            <v>08-0749</v>
          </cell>
          <cell r="G224" t="str">
            <v>O</v>
          </cell>
          <cell r="H224" t="str">
            <v>N</v>
          </cell>
          <cell r="I224" t="str">
            <v>NA</v>
          </cell>
          <cell r="J224">
            <v>64.476650000000006</v>
          </cell>
          <cell r="K224">
            <v>-140.43953999999999</v>
          </cell>
          <cell r="L224">
            <v>10</v>
          </cell>
          <cell r="M224" t="str">
            <v>High</v>
          </cell>
          <cell r="N224">
            <v>0</v>
          </cell>
          <cell r="O224" t="str">
            <v>NA</v>
          </cell>
          <cell r="P224">
            <v>25</v>
          </cell>
          <cell r="Q224" t="str">
            <v>NA</v>
          </cell>
        </row>
        <row r="225">
          <cell r="A225" t="str">
            <v>YN05</v>
          </cell>
          <cell r="B225" t="str">
            <v>Yukon River North</v>
          </cell>
          <cell r="C225" t="str">
            <v>B</v>
          </cell>
          <cell r="D225" t="str">
            <v>Yukon River</v>
          </cell>
          <cell r="E225" t="str">
            <v>Yukon River upstream of Forty Mile River</v>
          </cell>
          <cell r="F225" t="str">
            <v>08-0751</v>
          </cell>
          <cell r="G225" t="str">
            <v>O</v>
          </cell>
          <cell r="H225" t="str">
            <v>N</v>
          </cell>
          <cell r="I225" t="str">
            <v>NA</v>
          </cell>
          <cell r="J225">
            <v>64.424080000000004</v>
          </cell>
          <cell r="K225">
            <v>-140.52602999999999</v>
          </cell>
          <cell r="L225">
            <v>11</v>
          </cell>
          <cell r="M225" t="str">
            <v>Area of special consideration</v>
          </cell>
          <cell r="N225">
            <v>0</v>
          </cell>
          <cell r="O225" t="str">
            <v>NA</v>
          </cell>
          <cell r="P225">
            <v>25</v>
          </cell>
          <cell r="Q225" t="str">
            <v>NA</v>
          </cell>
        </row>
        <row r="226">
          <cell r="A226" t="str">
            <v>YN_CA01</v>
          </cell>
          <cell r="B226" t="str">
            <v>Yukon River North</v>
          </cell>
          <cell r="C226" t="str">
            <v>B</v>
          </cell>
          <cell r="D226" t="str">
            <v>Cassiar Creek</v>
          </cell>
          <cell r="E226" t="str">
            <v>Cassiar Creek mouth</v>
          </cell>
          <cell r="F226" t="str">
            <v>YN CAS 01</v>
          </cell>
          <cell r="G226" t="str">
            <v>MT</v>
          </cell>
          <cell r="H226" t="str">
            <v>N</v>
          </cell>
          <cell r="I226" t="str">
            <v>NA</v>
          </cell>
          <cell r="J226">
            <v>64.329350000000005</v>
          </cell>
          <cell r="K226">
            <v>-140.16623999999999</v>
          </cell>
          <cell r="L226">
            <v>11</v>
          </cell>
          <cell r="M226" t="str">
            <v>Area of special consideration</v>
          </cell>
          <cell r="N226">
            <v>0</v>
          </cell>
          <cell r="O226" t="str">
            <v>NA</v>
          </cell>
          <cell r="P226">
            <v>25</v>
          </cell>
          <cell r="Q226" t="str">
            <v>NA</v>
          </cell>
        </row>
        <row r="227">
          <cell r="A227" t="str">
            <v>YN06</v>
          </cell>
          <cell r="B227" t="str">
            <v>Yukon River North</v>
          </cell>
          <cell r="C227" t="str">
            <v>B</v>
          </cell>
          <cell r="D227" t="str">
            <v>Yukon River</v>
          </cell>
          <cell r="E227" t="str">
            <v>Yukon River upstream of Cassiar Creek</v>
          </cell>
          <cell r="F227" t="str">
            <v>08-0754</v>
          </cell>
          <cell r="G227" t="str">
            <v>O</v>
          </cell>
          <cell r="H227" t="str">
            <v>N</v>
          </cell>
          <cell r="I227" t="str">
            <v>NA</v>
          </cell>
          <cell r="J227">
            <v>64.32884</v>
          </cell>
          <cell r="K227">
            <v>-140.16193999999999</v>
          </cell>
          <cell r="L227">
            <v>11</v>
          </cell>
          <cell r="M227" t="str">
            <v>Area of special consideration</v>
          </cell>
          <cell r="N227">
            <v>0</v>
          </cell>
          <cell r="O227" t="str">
            <v>NA</v>
          </cell>
          <cell r="P227">
            <v>25</v>
          </cell>
          <cell r="Q227" t="str">
            <v>NA</v>
          </cell>
        </row>
        <row r="228">
          <cell r="A228" t="str">
            <v>YN_WO01</v>
          </cell>
          <cell r="B228" t="str">
            <v>Yukon River North</v>
          </cell>
          <cell r="C228" t="str">
            <v>B</v>
          </cell>
          <cell r="D228" t="str">
            <v>Wood Chopper Creek</v>
          </cell>
          <cell r="E228" t="str">
            <v>Wood Chopper Creek mouth</v>
          </cell>
          <cell r="F228" t="str">
            <v>YN WOD 01</v>
          </cell>
          <cell r="G228" t="str">
            <v>MT</v>
          </cell>
          <cell r="H228" t="str">
            <v>N</v>
          </cell>
          <cell r="I228" t="str">
            <v>NA</v>
          </cell>
          <cell r="J228">
            <v>64.319860000000006</v>
          </cell>
          <cell r="K228">
            <v>-140.00548000000001</v>
          </cell>
          <cell r="L228">
            <v>8</v>
          </cell>
          <cell r="M228" t="str">
            <v>Moderate-High</v>
          </cell>
          <cell r="N228">
            <v>200</v>
          </cell>
          <cell r="O228" t="str">
            <v>NA</v>
          </cell>
          <cell r="P228">
            <v>25</v>
          </cell>
          <cell r="Q228" t="str">
            <v>NA</v>
          </cell>
        </row>
        <row r="229">
          <cell r="A229" t="str">
            <v>YN07</v>
          </cell>
          <cell r="B229" t="str">
            <v>Yukon River North</v>
          </cell>
          <cell r="C229" t="str">
            <v>B</v>
          </cell>
          <cell r="D229" t="str">
            <v>Yukon River</v>
          </cell>
          <cell r="E229" t="str">
            <v>Yukon River upstream of Wood Chopper Creek</v>
          </cell>
          <cell r="F229" t="str">
            <v>08-0756</v>
          </cell>
          <cell r="G229" t="str">
            <v>O</v>
          </cell>
          <cell r="H229" t="str">
            <v>N</v>
          </cell>
          <cell r="I229" t="str">
            <v>NA</v>
          </cell>
          <cell r="J229">
            <v>64.321700000000007</v>
          </cell>
          <cell r="K229">
            <v>-140.00537</v>
          </cell>
          <cell r="L229">
            <v>11</v>
          </cell>
          <cell r="M229" t="str">
            <v>Area of special consideration</v>
          </cell>
          <cell r="N229">
            <v>0</v>
          </cell>
          <cell r="O229" t="str">
            <v>NA</v>
          </cell>
          <cell r="P229">
            <v>25</v>
          </cell>
          <cell r="Q229" t="str">
            <v>NA</v>
          </cell>
        </row>
        <row r="230">
          <cell r="A230" t="str">
            <v>YN_FI01</v>
          </cell>
          <cell r="B230" t="str">
            <v>Yukon River North</v>
          </cell>
          <cell r="C230" t="str">
            <v>B</v>
          </cell>
          <cell r="D230" t="str">
            <v>Fifteen Mile River</v>
          </cell>
          <cell r="E230" t="str">
            <v>Fifteen Mile River mouth</v>
          </cell>
          <cell r="F230" t="str">
            <v>YN FIF 01</v>
          </cell>
          <cell r="G230" t="str">
            <v>MT</v>
          </cell>
          <cell r="H230" t="str">
            <v>N</v>
          </cell>
          <cell r="I230" t="str">
            <v>NA</v>
          </cell>
          <cell r="J230">
            <v>64.28246</v>
          </cell>
          <cell r="K230">
            <v>-139.81497999999999</v>
          </cell>
          <cell r="L230">
            <v>1</v>
          </cell>
          <cell r="M230" t="str">
            <v>High</v>
          </cell>
          <cell r="N230">
            <v>0</v>
          </cell>
          <cell r="O230" t="str">
            <v>NA</v>
          </cell>
          <cell r="P230">
            <v>25</v>
          </cell>
          <cell r="Q230" t="str">
            <v>NA</v>
          </cell>
        </row>
        <row r="231">
          <cell r="A231" t="str">
            <v>YN08</v>
          </cell>
          <cell r="B231" t="str">
            <v>Yukon River North</v>
          </cell>
          <cell r="C231" t="str">
            <v>B</v>
          </cell>
          <cell r="D231" t="str">
            <v>Yukon River</v>
          </cell>
          <cell r="E231" t="str">
            <v>Yukon River upstream of Fifteen Mile River</v>
          </cell>
          <cell r="F231" t="str">
            <v>08-0758</v>
          </cell>
          <cell r="G231" t="str">
            <v>O</v>
          </cell>
          <cell r="H231" t="str">
            <v>N</v>
          </cell>
          <cell r="I231" t="str">
            <v>NA</v>
          </cell>
          <cell r="J231">
            <v>64.280410000000003</v>
          </cell>
          <cell r="K231">
            <v>-139.81335000000001</v>
          </cell>
          <cell r="L231">
            <v>11</v>
          </cell>
          <cell r="M231" t="str">
            <v>Area of special consideration</v>
          </cell>
          <cell r="N231">
            <v>0</v>
          </cell>
          <cell r="O231" t="str">
            <v>NA</v>
          </cell>
          <cell r="P231">
            <v>25</v>
          </cell>
          <cell r="Q231" t="str">
            <v>NA</v>
          </cell>
        </row>
        <row r="232">
          <cell r="A232" t="str">
            <v>YN_FRE01</v>
          </cell>
          <cell r="B232" t="str">
            <v>Yukon River North</v>
          </cell>
          <cell r="C232" t="str">
            <v>B</v>
          </cell>
          <cell r="D232" t="str">
            <v>Fresno Creek</v>
          </cell>
          <cell r="E232" t="str">
            <v>Fresno Creek mouth</v>
          </cell>
          <cell r="F232" t="str">
            <v>YN FRE 01</v>
          </cell>
          <cell r="G232" t="str">
            <v>MT</v>
          </cell>
          <cell r="H232" t="str">
            <v>N</v>
          </cell>
          <cell r="I232" t="str">
            <v>NA</v>
          </cell>
          <cell r="J232">
            <v>64.272779999999997</v>
          </cell>
          <cell r="K232">
            <v>-139.80246</v>
          </cell>
          <cell r="L232">
            <v>11</v>
          </cell>
          <cell r="M232" t="str">
            <v>Area of special consideration</v>
          </cell>
          <cell r="N232">
            <v>0</v>
          </cell>
          <cell r="O232" t="str">
            <v>NA</v>
          </cell>
          <cell r="P232">
            <v>25</v>
          </cell>
          <cell r="Q232" t="str">
            <v>NA</v>
          </cell>
        </row>
        <row r="233">
          <cell r="A233" t="str">
            <v>YN09</v>
          </cell>
          <cell r="B233" t="str">
            <v>Yukon River North</v>
          </cell>
          <cell r="C233" t="str">
            <v>B</v>
          </cell>
          <cell r="D233" t="str">
            <v>Yukon River</v>
          </cell>
          <cell r="E233" t="str">
            <v>Yukon River upstream of Fresno Creek</v>
          </cell>
          <cell r="F233" t="str">
            <v>08-760</v>
          </cell>
          <cell r="G233" t="str">
            <v>O</v>
          </cell>
          <cell r="H233" t="str">
            <v>N</v>
          </cell>
          <cell r="I233" t="str">
            <v>NA</v>
          </cell>
          <cell r="J233">
            <v>64.272499999999994</v>
          </cell>
          <cell r="K233">
            <v>-139.79929999999999</v>
          </cell>
          <cell r="L233">
            <v>11</v>
          </cell>
          <cell r="M233" t="str">
            <v>Area of special consideration</v>
          </cell>
          <cell r="N233">
            <v>0</v>
          </cell>
          <cell r="O233" t="str">
            <v>NA</v>
          </cell>
          <cell r="P233">
            <v>25</v>
          </cell>
          <cell r="Q233" t="str">
            <v>NA</v>
          </cell>
        </row>
        <row r="234">
          <cell r="A234" t="str">
            <v>YN_CHA_BA01</v>
          </cell>
          <cell r="B234" t="str">
            <v>Yukon River North</v>
          </cell>
          <cell r="C234" t="str">
            <v>B</v>
          </cell>
          <cell r="D234" t="str">
            <v>Ballarat Creek</v>
          </cell>
          <cell r="E234" t="str">
            <v>Ballarat Creek North mouth</v>
          </cell>
          <cell r="F234" t="str">
            <v>YN BAL 01</v>
          </cell>
          <cell r="G234" t="str">
            <v>MT</v>
          </cell>
          <cell r="H234" t="str">
            <v>N</v>
          </cell>
          <cell r="I234" t="str">
            <v>NA</v>
          </cell>
          <cell r="J234">
            <v>64.285179999999997</v>
          </cell>
          <cell r="K234">
            <v>-139.64308</v>
          </cell>
          <cell r="L234">
            <v>8</v>
          </cell>
          <cell r="M234" t="str">
            <v>Moderate-High</v>
          </cell>
          <cell r="N234">
            <v>200</v>
          </cell>
          <cell r="O234" t="str">
            <v>NA</v>
          </cell>
          <cell r="P234">
            <v>25</v>
          </cell>
          <cell r="Q234" t="str">
            <v>NA</v>
          </cell>
        </row>
        <row r="235">
          <cell r="A235" t="str">
            <v>YN_CHA01</v>
          </cell>
          <cell r="B235" t="str">
            <v>Yukon River North</v>
          </cell>
          <cell r="C235" t="str">
            <v>B</v>
          </cell>
          <cell r="D235" t="str">
            <v>Chandindu River</v>
          </cell>
          <cell r="E235" t="str">
            <v>Chandindu River mouth</v>
          </cell>
          <cell r="F235" t="str">
            <v>YN CHA 01</v>
          </cell>
          <cell r="G235" t="str">
            <v>MT</v>
          </cell>
          <cell r="H235" t="str">
            <v>N</v>
          </cell>
          <cell r="I235" t="str">
            <v>NA</v>
          </cell>
          <cell r="J235">
            <v>64.253190000000004</v>
          </cell>
          <cell r="K235">
            <v>-139.71492000000001</v>
          </cell>
          <cell r="L235">
            <v>10</v>
          </cell>
          <cell r="M235" t="str">
            <v>High</v>
          </cell>
          <cell r="N235">
            <v>0</v>
          </cell>
          <cell r="O235" t="str">
            <v>NA</v>
          </cell>
          <cell r="P235">
            <v>25</v>
          </cell>
          <cell r="Q235" t="str">
            <v>NA</v>
          </cell>
        </row>
        <row r="236">
          <cell r="A236" t="str">
            <v>YN10</v>
          </cell>
          <cell r="B236" t="str">
            <v>Yukon River North</v>
          </cell>
          <cell r="C236" t="str">
            <v>B</v>
          </cell>
          <cell r="D236" t="str">
            <v>Yukon River</v>
          </cell>
          <cell r="E236" t="str">
            <v>Yukon River upstream of the Chandidu River</v>
          </cell>
          <cell r="F236" t="str">
            <v>NA</v>
          </cell>
          <cell r="G236" t="str">
            <v>O</v>
          </cell>
          <cell r="H236" t="str">
            <v>N</v>
          </cell>
          <cell r="I236" t="str">
            <v>NA</v>
          </cell>
          <cell r="J236">
            <v>64.249700000000004</v>
          </cell>
          <cell r="K236">
            <v>-139.71770000000001</v>
          </cell>
          <cell r="L236">
            <v>10</v>
          </cell>
          <cell r="M236" t="str">
            <v>High</v>
          </cell>
          <cell r="N236">
            <v>0</v>
          </cell>
          <cell r="O236" t="str">
            <v>NA</v>
          </cell>
          <cell r="P236">
            <v>25</v>
          </cell>
          <cell r="Q236" t="str">
            <v>NA</v>
          </cell>
        </row>
        <row r="237">
          <cell r="A237" t="str">
            <v>YN_QU01</v>
          </cell>
          <cell r="B237" t="str">
            <v>Yukon River North</v>
          </cell>
          <cell r="C237" t="str">
            <v>B</v>
          </cell>
          <cell r="D237" t="str">
            <v>Quebec Creek</v>
          </cell>
          <cell r="E237" t="str">
            <v>Quebec Creek mouth</v>
          </cell>
          <cell r="F237" t="str">
            <v>YN QUE 01</v>
          </cell>
          <cell r="G237" t="str">
            <v>MT</v>
          </cell>
          <cell r="H237" t="str">
            <v>N</v>
          </cell>
          <cell r="I237" t="str">
            <v>NA</v>
          </cell>
          <cell r="J237">
            <v>64.172539999999998</v>
          </cell>
          <cell r="K237">
            <v>-139.54401999999999</v>
          </cell>
          <cell r="L237">
            <v>10</v>
          </cell>
          <cell r="M237" t="str">
            <v>High</v>
          </cell>
          <cell r="N237">
            <v>0</v>
          </cell>
          <cell r="O237" t="str">
            <v>NA</v>
          </cell>
          <cell r="P237">
            <v>25</v>
          </cell>
          <cell r="Q237" t="str">
            <v>NA</v>
          </cell>
        </row>
        <row r="238">
          <cell r="A238" t="str">
            <v>YN11</v>
          </cell>
          <cell r="B238" t="str">
            <v>Yukon River North</v>
          </cell>
          <cell r="C238" t="str">
            <v>B</v>
          </cell>
          <cell r="D238" t="str">
            <v>Yukon River</v>
          </cell>
          <cell r="E238" t="str">
            <v>Yukon River upstream of Quebec Creek</v>
          </cell>
          <cell r="F238" t="str">
            <v>08-0762</v>
          </cell>
          <cell r="G238" t="str">
            <v>O</v>
          </cell>
          <cell r="H238" t="str">
            <v>N</v>
          </cell>
          <cell r="I238" t="str">
            <v>NA</v>
          </cell>
          <cell r="J238">
            <v>64.171620000000004</v>
          </cell>
          <cell r="K238">
            <v>-139.54102</v>
          </cell>
          <cell r="L238">
            <v>10</v>
          </cell>
          <cell r="M238" t="str">
            <v>High</v>
          </cell>
          <cell r="N238">
            <v>0</v>
          </cell>
          <cell r="O238" t="str">
            <v>NA</v>
          </cell>
          <cell r="P238">
            <v>25</v>
          </cell>
          <cell r="Q238" t="str">
            <v>NA</v>
          </cell>
        </row>
        <row r="239">
          <cell r="A239" t="str">
            <v>YN_CLE01</v>
          </cell>
          <cell r="B239" t="str">
            <v>Yukon River North</v>
          </cell>
          <cell r="C239" t="str">
            <v>B</v>
          </cell>
          <cell r="D239" t="str">
            <v>Clear Creek</v>
          </cell>
          <cell r="E239" t="str">
            <v>Clear Creek mouth</v>
          </cell>
          <cell r="F239" t="str">
            <v>YN CLR 01</v>
          </cell>
          <cell r="G239" t="str">
            <v>MT</v>
          </cell>
          <cell r="H239" t="str">
            <v>N</v>
          </cell>
          <cell r="I239" t="str">
            <v>NA</v>
          </cell>
          <cell r="J239">
            <v>64.110759999999999</v>
          </cell>
          <cell r="K239">
            <v>-139.45007000000001</v>
          </cell>
          <cell r="L239">
            <v>7</v>
          </cell>
          <cell r="M239" t="str">
            <v>Moderate-High</v>
          </cell>
          <cell r="N239">
            <v>200</v>
          </cell>
          <cell r="O239" t="str">
            <v>NA</v>
          </cell>
          <cell r="P239">
            <v>25</v>
          </cell>
          <cell r="Q239" t="str">
            <v>NA</v>
          </cell>
        </row>
        <row r="240">
          <cell r="A240" t="str">
            <v>YN12</v>
          </cell>
          <cell r="B240" t="str">
            <v>Yukon River North</v>
          </cell>
          <cell r="C240" t="str">
            <v>B</v>
          </cell>
          <cell r="D240" t="str">
            <v>Yukon River</v>
          </cell>
          <cell r="E240" t="str">
            <v>Yukon River upstream of Clear Creek</v>
          </cell>
          <cell r="F240" t="str">
            <v>08-0766</v>
          </cell>
          <cell r="G240" t="str">
            <v>O</v>
          </cell>
          <cell r="H240" t="str">
            <v>N</v>
          </cell>
          <cell r="I240" t="str">
            <v>NA</v>
          </cell>
          <cell r="J240">
            <v>64.108009999999993</v>
          </cell>
          <cell r="K240">
            <v>-139.45412999999999</v>
          </cell>
          <cell r="L240">
            <v>11</v>
          </cell>
          <cell r="M240" t="str">
            <v>Area of special consideration</v>
          </cell>
          <cell r="N240">
            <v>0</v>
          </cell>
          <cell r="O240" t="str">
            <v>NA</v>
          </cell>
          <cell r="P240">
            <v>25</v>
          </cell>
          <cell r="Q240" t="str">
            <v>NA</v>
          </cell>
        </row>
        <row r="241">
          <cell r="A241" t="str">
            <v>YN_DE01</v>
          </cell>
          <cell r="B241" t="str">
            <v>Yukon River North</v>
          </cell>
          <cell r="C241" t="str">
            <v>B</v>
          </cell>
          <cell r="D241" t="str">
            <v xml:space="preserve">Deadwood Creek </v>
          </cell>
          <cell r="E241" t="str">
            <v>Deadwood Creek mouth</v>
          </cell>
          <cell r="F241" t="str">
            <v>YN DEA 01</v>
          </cell>
          <cell r="G241" t="str">
            <v>MT</v>
          </cell>
          <cell r="H241" t="str">
            <v>N</v>
          </cell>
          <cell r="I241" t="str">
            <v>NA</v>
          </cell>
          <cell r="J241">
            <v>64.105059999999995</v>
          </cell>
          <cell r="K241">
            <v>-139.46523999999999</v>
          </cell>
          <cell r="L241">
            <v>10</v>
          </cell>
          <cell r="M241" t="str">
            <v>High</v>
          </cell>
          <cell r="N241">
            <v>0</v>
          </cell>
          <cell r="O241" t="str">
            <v>NA</v>
          </cell>
          <cell r="P241">
            <v>25</v>
          </cell>
          <cell r="Q241" t="str">
            <v>NA</v>
          </cell>
        </row>
        <row r="242">
          <cell r="A242" t="str">
            <v>YN13</v>
          </cell>
          <cell r="B242" t="str">
            <v>Yukon River North</v>
          </cell>
          <cell r="C242" t="str">
            <v>B</v>
          </cell>
          <cell r="D242" t="str">
            <v>Yukon River</v>
          </cell>
          <cell r="E242" t="str">
            <v>Yukon River upstream of Deadwood Creek</v>
          </cell>
          <cell r="F242" t="str">
            <v>08-0765</v>
          </cell>
          <cell r="G242" t="str">
            <v>O</v>
          </cell>
          <cell r="H242" t="str">
            <v>N</v>
          </cell>
          <cell r="I242" t="str">
            <v>NA</v>
          </cell>
          <cell r="J242">
            <v>64.104330000000004</v>
          </cell>
          <cell r="K242">
            <v>-139.4632</v>
          </cell>
          <cell r="L242">
            <v>11</v>
          </cell>
          <cell r="M242" t="str">
            <v>Area of special consideration</v>
          </cell>
          <cell r="N242">
            <v>0</v>
          </cell>
          <cell r="O242" t="str">
            <v>NA</v>
          </cell>
          <cell r="P242">
            <v>25</v>
          </cell>
          <cell r="Q242" t="str">
            <v>NA</v>
          </cell>
        </row>
        <row r="243">
          <cell r="A243" t="str">
            <v>YN_MO01</v>
          </cell>
          <cell r="B243" t="str">
            <v>Yukon River North</v>
          </cell>
          <cell r="C243" t="str">
            <v>B</v>
          </cell>
          <cell r="D243" t="str">
            <v>Moosehide Creek</v>
          </cell>
          <cell r="E243" t="str">
            <v>Moosehide Creek mouth</v>
          </cell>
          <cell r="F243" t="str">
            <v>YN MOS 01</v>
          </cell>
          <cell r="G243" t="str">
            <v>MT</v>
          </cell>
          <cell r="H243" t="str">
            <v>N</v>
          </cell>
          <cell r="I243" t="str">
            <v>NA</v>
          </cell>
          <cell r="J243">
            <v>64.094009999999997</v>
          </cell>
          <cell r="K243">
            <v>-139.43771000000001</v>
          </cell>
          <cell r="L243">
            <v>11</v>
          </cell>
          <cell r="M243" t="str">
            <v>Area of special consideration</v>
          </cell>
          <cell r="N243">
            <v>0</v>
          </cell>
          <cell r="O243" t="str">
            <v>NA</v>
          </cell>
          <cell r="P243">
            <v>25</v>
          </cell>
          <cell r="Q243" t="str">
            <v>NA</v>
          </cell>
        </row>
        <row r="244">
          <cell r="A244" t="str">
            <v>YN14</v>
          </cell>
          <cell r="B244" t="str">
            <v>Yukon River North</v>
          </cell>
          <cell r="C244" t="str">
            <v>B</v>
          </cell>
          <cell r="D244" t="str">
            <v>Yukon River</v>
          </cell>
          <cell r="E244" t="str">
            <v>Yukon River upstream of Moosehide Creek</v>
          </cell>
          <cell r="F244" t="str">
            <v>08-0768</v>
          </cell>
          <cell r="G244" t="str">
            <v>O</v>
          </cell>
          <cell r="H244" t="str">
            <v>N</v>
          </cell>
          <cell r="I244" t="str">
            <v>NA</v>
          </cell>
          <cell r="J244">
            <v>64.093509999999995</v>
          </cell>
          <cell r="K244">
            <v>-139.43628000000001</v>
          </cell>
          <cell r="L244">
            <v>11</v>
          </cell>
          <cell r="M244" t="str">
            <v>Area of special consideration</v>
          </cell>
          <cell r="N244">
            <v>0</v>
          </cell>
          <cell r="O244" t="str">
            <v>NA</v>
          </cell>
          <cell r="P244">
            <v>25</v>
          </cell>
          <cell r="Q244" t="str">
            <v>NA</v>
          </cell>
        </row>
        <row r="245">
          <cell r="A245" t="str">
            <v>YN15</v>
          </cell>
          <cell r="B245" t="str">
            <v>Yukon River North</v>
          </cell>
          <cell r="C245" t="str">
            <v>B</v>
          </cell>
          <cell r="D245" t="str">
            <v>Yukon River</v>
          </cell>
          <cell r="E245" t="str">
            <v>Yukon River at Dawson City ferry landing</v>
          </cell>
          <cell r="F245" t="str">
            <v>YN DAWSON</v>
          </cell>
          <cell r="G245" t="str">
            <v>O</v>
          </cell>
          <cell r="H245" t="str">
            <v>N</v>
          </cell>
          <cell r="I245" t="str">
            <v>NA</v>
          </cell>
          <cell r="J245">
            <v>64.074016599999993</v>
          </cell>
          <cell r="K245">
            <v>-139.4251333</v>
          </cell>
          <cell r="L245">
            <v>11</v>
          </cell>
          <cell r="M245" t="str">
            <v>Area of special consideration</v>
          </cell>
          <cell r="N245">
            <v>0</v>
          </cell>
          <cell r="O245" t="str">
            <v>NA</v>
          </cell>
          <cell r="P245">
            <v>25</v>
          </cell>
          <cell r="Q245" t="str">
            <v>NA</v>
          </cell>
        </row>
        <row r="246">
          <cell r="A246" t="str">
            <v>YN_OK01</v>
          </cell>
          <cell r="B246" t="str">
            <v>Yukon River North</v>
          </cell>
          <cell r="C246" t="str">
            <v>B</v>
          </cell>
          <cell r="D246" t="str">
            <v>OK Creek</v>
          </cell>
          <cell r="E246" t="str">
            <v>OK Creek mouth</v>
          </cell>
          <cell r="F246" t="str">
            <v>YN OK 01</v>
          </cell>
          <cell r="G246" t="str">
            <v>MT</v>
          </cell>
          <cell r="H246" t="str">
            <v>N</v>
          </cell>
          <cell r="I246" t="str">
            <v>NA</v>
          </cell>
          <cell r="J246">
            <v>64.027600000000007</v>
          </cell>
          <cell r="K246">
            <v>-139.52305999999999</v>
          </cell>
          <cell r="L246">
            <v>8</v>
          </cell>
          <cell r="M246" t="str">
            <v>Moderate-High</v>
          </cell>
          <cell r="N246">
            <v>200</v>
          </cell>
          <cell r="O246" t="str">
            <v>NA</v>
          </cell>
          <cell r="P246">
            <v>25</v>
          </cell>
          <cell r="Q246" t="str">
            <v>NA</v>
          </cell>
        </row>
        <row r="247">
          <cell r="A247" t="str">
            <v>YN17</v>
          </cell>
          <cell r="B247" t="str">
            <v>Yukon River North</v>
          </cell>
          <cell r="C247" t="str">
            <v>B</v>
          </cell>
          <cell r="D247" t="str">
            <v>Yukon River</v>
          </cell>
          <cell r="E247" t="str">
            <v>Yukon River upstream of OK Creek</v>
          </cell>
          <cell r="F247" t="str">
            <v>08-0741</v>
          </cell>
          <cell r="G247" t="str">
            <v>O</v>
          </cell>
          <cell r="H247" t="str">
            <v>N</v>
          </cell>
          <cell r="I247" t="str">
            <v>NA</v>
          </cell>
          <cell r="J247">
            <v>64.023290000000003</v>
          </cell>
          <cell r="K247">
            <v>-139.52450999999999</v>
          </cell>
          <cell r="L247">
            <v>11</v>
          </cell>
          <cell r="M247" t="str">
            <v>Area of special consideration</v>
          </cell>
          <cell r="N247">
            <v>0</v>
          </cell>
          <cell r="O247" t="str">
            <v>NA</v>
          </cell>
          <cell r="P247">
            <v>25</v>
          </cell>
          <cell r="Q247" t="str">
            <v>NA</v>
          </cell>
        </row>
        <row r="248">
          <cell r="A248" t="str">
            <v>YN_SW01</v>
          </cell>
          <cell r="B248" t="str">
            <v>Yukon River North</v>
          </cell>
          <cell r="C248" t="str">
            <v>B</v>
          </cell>
          <cell r="D248" t="str">
            <v>Swede Creek</v>
          </cell>
          <cell r="E248" t="str">
            <v>Swede Creek mouth</v>
          </cell>
          <cell r="F248" t="str">
            <v>YN SWE 01</v>
          </cell>
          <cell r="G248" t="str">
            <v>MT</v>
          </cell>
          <cell r="H248" t="str">
            <v>N</v>
          </cell>
          <cell r="I248" t="str">
            <v>NA</v>
          </cell>
          <cell r="J248">
            <v>64.025099999999995</v>
          </cell>
          <cell r="K248">
            <v>-139.52450999999999</v>
          </cell>
          <cell r="L248">
            <v>11</v>
          </cell>
          <cell r="M248" t="str">
            <v>Area of special consideration</v>
          </cell>
          <cell r="N248">
            <v>0</v>
          </cell>
          <cell r="O248" t="str">
            <v>NA</v>
          </cell>
          <cell r="P248">
            <v>25</v>
          </cell>
          <cell r="Q248" t="str">
            <v>NA</v>
          </cell>
        </row>
        <row r="249">
          <cell r="A249" t="str">
            <v>YN18</v>
          </cell>
          <cell r="B249" t="str">
            <v>Yukon River North</v>
          </cell>
          <cell r="C249" t="str">
            <v>B</v>
          </cell>
          <cell r="D249" t="str">
            <v>Yukon River</v>
          </cell>
          <cell r="E249" t="str">
            <v>Yukon River upstream of Swede Creek</v>
          </cell>
          <cell r="F249" t="str">
            <v>YN 02</v>
          </cell>
          <cell r="G249" t="str">
            <v>O</v>
          </cell>
          <cell r="H249" t="str">
            <v>N</v>
          </cell>
          <cell r="I249" t="str">
            <v>NA</v>
          </cell>
          <cell r="J249">
            <v>64.020070000000004</v>
          </cell>
          <cell r="K249">
            <v>-139.57184000000001</v>
          </cell>
          <cell r="L249">
            <v>11</v>
          </cell>
          <cell r="M249" t="str">
            <v>Area of special consideration</v>
          </cell>
          <cell r="N249">
            <v>0</v>
          </cell>
          <cell r="O249" t="str">
            <v>NA</v>
          </cell>
          <cell r="P249">
            <v>25</v>
          </cell>
          <cell r="Q249" t="str">
            <v>NA</v>
          </cell>
        </row>
        <row r="250">
          <cell r="A250" t="str">
            <v>YN_BE01</v>
          </cell>
          <cell r="B250" t="str">
            <v>Yukon River North</v>
          </cell>
          <cell r="C250" t="str">
            <v>B</v>
          </cell>
          <cell r="D250" t="str">
            <v>Bell Creek</v>
          </cell>
          <cell r="E250" t="str">
            <v>Bell Creek mouth</v>
          </cell>
          <cell r="F250" t="str">
            <v>YN BEL 01</v>
          </cell>
          <cell r="G250" t="str">
            <v>MT</v>
          </cell>
          <cell r="H250" t="str">
            <v>N</v>
          </cell>
          <cell r="I250" t="str">
            <v>NA</v>
          </cell>
          <cell r="J250">
            <v>63.959699999999998</v>
          </cell>
          <cell r="K250">
            <v>-139.74794</v>
          </cell>
          <cell r="L250">
            <v>7</v>
          </cell>
          <cell r="M250" t="str">
            <v>Moderate-High</v>
          </cell>
          <cell r="N250">
            <v>200</v>
          </cell>
          <cell r="O250" t="str">
            <v>NA</v>
          </cell>
          <cell r="P250">
            <v>25</v>
          </cell>
          <cell r="Q250" t="str">
            <v>NA</v>
          </cell>
        </row>
        <row r="251">
          <cell r="A251" t="str">
            <v>YN16</v>
          </cell>
          <cell r="B251" t="str">
            <v>Yukon River North</v>
          </cell>
          <cell r="C251" t="str">
            <v>B</v>
          </cell>
          <cell r="D251" t="str">
            <v>Yukon River</v>
          </cell>
          <cell r="E251" t="str">
            <v>Yukon River upstream of Klondike River</v>
          </cell>
          <cell r="F251" t="str">
            <v>08-0742</v>
          </cell>
          <cell r="G251" t="str">
            <v>O</v>
          </cell>
          <cell r="H251" t="str">
            <v>N</v>
          </cell>
          <cell r="I251" t="str">
            <v>NA</v>
          </cell>
          <cell r="J251">
            <v>64.044229999999999</v>
          </cell>
          <cell r="K251">
            <v>-139.45139</v>
          </cell>
          <cell r="L251">
            <v>11</v>
          </cell>
          <cell r="M251" t="str">
            <v>Area of special consideration</v>
          </cell>
          <cell r="N251">
            <v>0</v>
          </cell>
          <cell r="O251" t="str">
            <v>NA</v>
          </cell>
          <cell r="P251">
            <v>25</v>
          </cell>
          <cell r="Q251" t="str">
            <v>NA</v>
          </cell>
        </row>
        <row r="252">
          <cell r="A252" t="str">
            <v>YN19</v>
          </cell>
          <cell r="B252" t="str">
            <v>Yukon River North</v>
          </cell>
          <cell r="C252" t="str">
            <v>B</v>
          </cell>
          <cell r="D252" t="str">
            <v>Yukon River</v>
          </cell>
          <cell r="E252" t="str">
            <v>Yukon River upstream of Bell Creek</v>
          </cell>
          <cell r="F252" t="str">
            <v>YN 03</v>
          </cell>
          <cell r="G252" t="str">
            <v>O</v>
          </cell>
          <cell r="H252" t="str">
            <v>N</v>
          </cell>
          <cell r="I252" t="str">
            <v>NA</v>
          </cell>
          <cell r="J252">
            <v>63.926200000000001</v>
          </cell>
          <cell r="K252">
            <v>-139.70016000000001</v>
          </cell>
          <cell r="L252">
            <v>10</v>
          </cell>
          <cell r="M252" t="str">
            <v>High</v>
          </cell>
          <cell r="N252">
            <v>0</v>
          </cell>
          <cell r="O252" t="str">
            <v>NA</v>
          </cell>
          <cell r="P252">
            <v>25</v>
          </cell>
          <cell r="Q252" t="str">
            <v>NA</v>
          </cell>
        </row>
        <row r="253">
          <cell r="A253" t="str">
            <v>YN_EN01</v>
          </cell>
          <cell r="B253" t="str">
            <v>Yukon River North</v>
          </cell>
          <cell r="C253" t="str">
            <v>B</v>
          </cell>
          <cell r="D253" t="str">
            <v>Ensley Creek</v>
          </cell>
          <cell r="E253" t="str">
            <v>Ensley Creek mouth</v>
          </cell>
          <cell r="F253" t="str">
            <v>YN ENS 01</v>
          </cell>
          <cell r="G253" t="str">
            <v>MT</v>
          </cell>
          <cell r="H253" t="str">
            <v>N</v>
          </cell>
          <cell r="I253" t="str">
            <v>NA</v>
          </cell>
          <cell r="J253">
            <v>63.897379999999998</v>
          </cell>
          <cell r="K253">
            <v>-139.71614</v>
          </cell>
          <cell r="L253">
            <v>8</v>
          </cell>
          <cell r="M253" t="str">
            <v>Moderate-High</v>
          </cell>
          <cell r="N253">
            <v>200</v>
          </cell>
          <cell r="O253" t="str">
            <v>NA</v>
          </cell>
          <cell r="P253">
            <v>25</v>
          </cell>
          <cell r="Q253" t="str">
            <v>NA</v>
          </cell>
        </row>
        <row r="254">
          <cell r="A254" t="str">
            <v>YN20</v>
          </cell>
          <cell r="B254" t="str">
            <v>Yukon River North</v>
          </cell>
          <cell r="C254" t="str">
            <v>B</v>
          </cell>
          <cell r="D254" t="str">
            <v>Yukon River</v>
          </cell>
          <cell r="E254" t="str">
            <v>Yukon River upstream of Ensley Creek</v>
          </cell>
          <cell r="F254" t="str">
            <v>YN 04</v>
          </cell>
          <cell r="G254" t="str">
            <v>O</v>
          </cell>
          <cell r="H254" t="str">
            <v>N</v>
          </cell>
          <cell r="I254" t="str">
            <v>NA</v>
          </cell>
          <cell r="J254">
            <v>63.896569999999997</v>
          </cell>
          <cell r="K254">
            <v>-139.71706</v>
          </cell>
          <cell r="L254">
            <v>10</v>
          </cell>
          <cell r="M254" t="str">
            <v>High</v>
          </cell>
          <cell r="N254">
            <v>0</v>
          </cell>
          <cell r="O254" t="str">
            <v>NA</v>
          </cell>
          <cell r="P254">
            <v>25</v>
          </cell>
          <cell r="Q254" t="str">
            <v>NA</v>
          </cell>
        </row>
        <row r="255">
          <cell r="A255" t="str">
            <v>YN_GA01</v>
          </cell>
          <cell r="B255" t="str">
            <v>Yukon River North</v>
          </cell>
          <cell r="C255" t="str">
            <v>B</v>
          </cell>
          <cell r="D255" t="str">
            <v>Galena Creek</v>
          </cell>
          <cell r="E255" t="str">
            <v>Galena Creek mouth</v>
          </cell>
          <cell r="F255" t="str">
            <v>YN GAL 01</v>
          </cell>
          <cell r="G255" t="str">
            <v>MT</v>
          </cell>
          <cell r="H255" t="str">
            <v>N</v>
          </cell>
          <cell r="I255" t="str">
            <v>NA</v>
          </cell>
          <cell r="J255">
            <v>63.794170000000001</v>
          </cell>
          <cell r="K255">
            <v>-139.77724000000001</v>
          </cell>
          <cell r="L255">
            <v>8</v>
          </cell>
          <cell r="M255" t="str">
            <v>Moderate-High</v>
          </cell>
          <cell r="N255">
            <v>200</v>
          </cell>
          <cell r="O255" t="str">
            <v>NA</v>
          </cell>
          <cell r="P255">
            <v>25</v>
          </cell>
          <cell r="Q255" t="str">
            <v>NA</v>
          </cell>
        </row>
        <row r="256">
          <cell r="A256" t="str">
            <v>YN21</v>
          </cell>
          <cell r="B256" t="str">
            <v>Yukon River North</v>
          </cell>
          <cell r="C256" t="str">
            <v>B</v>
          </cell>
          <cell r="D256" t="str">
            <v>Yukon River</v>
          </cell>
          <cell r="E256" t="str">
            <v>Yukon River upstream of the Indian River and Galena Creek</v>
          </cell>
          <cell r="F256" t="str">
            <v>NA</v>
          </cell>
          <cell r="G256" t="str">
            <v>O</v>
          </cell>
          <cell r="H256" t="str">
            <v>N</v>
          </cell>
          <cell r="I256" t="str">
            <v>NA</v>
          </cell>
          <cell r="J256">
            <v>63.776020000000003</v>
          </cell>
          <cell r="K256">
            <v>-139.76076</v>
          </cell>
          <cell r="L256">
            <v>10</v>
          </cell>
          <cell r="M256" t="str">
            <v>High</v>
          </cell>
          <cell r="N256">
            <v>0</v>
          </cell>
          <cell r="O256" t="str">
            <v>NA</v>
          </cell>
          <cell r="P256">
            <v>25</v>
          </cell>
          <cell r="Q256" t="str">
            <v>NA</v>
          </cell>
        </row>
        <row r="257">
          <cell r="A257" t="str">
            <v>YN_RE01</v>
          </cell>
          <cell r="B257" t="str">
            <v>Yukon River North</v>
          </cell>
          <cell r="C257" t="str">
            <v>B</v>
          </cell>
          <cell r="D257" t="str">
            <v>Reindeer Creek</v>
          </cell>
          <cell r="E257" t="str">
            <v>Reindeer Creek mouth</v>
          </cell>
          <cell r="F257" t="str">
            <v>YN REN 01</v>
          </cell>
          <cell r="G257" t="str">
            <v>MT</v>
          </cell>
          <cell r="H257" t="str">
            <v>N</v>
          </cell>
          <cell r="I257" t="str">
            <v>NA</v>
          </cell>
          <cell r="J257">
            <v>63.7136</v>
          </cell>
          <cell r="K257">
            <v>-139.68056000000001</v>
          </cell>
          <cell r="L257">
            <v>11</v>
          </cell>
          <cell r="M257" t="str">
            <v>Area of special consideration</v>
          </cell>
          <cell r="N257">
            <v>0</v>
          </cell>
          <cell r="O257" t="str">
            <v>NA</v>
          </cell>
          <cell r="P257">
            <v>25</v>
          </cell>
          <cell r="Q257" t="str">
            <v>NA</v>
          </cell>
        </row>
        <row r="258">
          <cell r="A258" t="str">
            <v>YN22</v>
          </cell>
          <cell r="B258" t="str">
            <v>Yukon River North</v>
          </cell>
          <cell r="C258" t="str">
            <v>B</v>
          </cell>
          <cell r="D258" t="str">
            <v>Yukon River</v>
          </cell>
          <cell r="E258" t="str">
            <v>Yukon River upstream of Reindeer Creek</v>
          </cell>
          <cell r="F258" t="str">
            <v>YN 05</v>
          </cell>
          <cell r="G258" t="str">
            <v>O</v>
          </cell>
          <cell r="H258" t="str">
            <v>N</v>
          </cell>
          <cell r="I258" t="str">
            <v>NA</v>
          </cell>
          <cell r="J258">
            <v>63.698009999999996</v>
          </cell>
          <cell r="K258">
            <v>-139.73257000000001</v>
          </cell>
          <cell r="L258">
            <v>10</v>
          </cell>
          <cell r="M258" t="str">
            <v>High</v>
          </cell>
          <cell r="N258">
            <v>0</v>
          </cell>
          <cell r="O258" t="str">
            <v>NA</v>
          </cell>
          <cell r="P258">
            <v>25</v>
          </cell>
          <cell r="Q258" t="str">
            <v>NA</v>
          </cell>
        </row>
        <row r="259">
          <cell r="A259" t="str">
            <v>YN_LU01</v>
          </cell>
          <cell r="B259" t="str">
            <v>Yukon River North</v>
          </cell>
          <cell r="C259" t="str">
            <v>B</v>
          </cell>
          <cell r="D259" t="str">
            <v>Lucky Joe Creek</v>
          </cell>
          <cell r="E259" t="str">
            <v>Lucky Joe Creek mouth</v>
          </cell>
          <cell r="F259" t="str">
            <v>YN JOE 01</v>
          </cell>
          <cell r="G259" t="str">
            <v>MT</v>
          </cell>
          <cell r="H259" t="str">
            <v>N</v>
          </cell>
          <cell r="I259" t="str">
            <v>NA</v>
          </cell>
          <cell r="J259">
            <v>63.57226</v>
          </cell>
          <cell r="K259">
            <v>-139.72382999999999</v>
          </cell>
          <cell r="L259">
            <v>10</v>
          </cell>
          <cell r="M259" t="str">
            <v>High</v>
          </cell>
          <cell r="N259">
            <v>0</v>
          </cell>
          <cell r="O259" t="str">
            <v>NA</v>
          </cell>
          <cell r="P259">
            <v>25</v>
          </cell>
          <cell r="Q259" t="str">
            <v>NA</v>
          </cell>
        </row>
        <row r="260">
          <cell r="A260" t="str">
            <v>YN23</v>
          </cell>
          <cell r="B260" t="str">
            <v>Yukon River North</v>
          </cell>
          <cell r="C260" t="str">
            <v>B</v>
          </cell>
          <cell r="D260" t="str">
            <v>Yukon River</v>
          </cell>
          <cell r="E260" t="str">
            <v>Yukon River upstream Lucky Joe Creek</v>
          </cell>
          <cell r="F260" t="str">
            <v>YN 06</v>
          </cell>
          <cell r="G260" t="str">
            <v>O</v>
          </cell>
          <cell r="H260" t="str">
            <v>N</v>
          </cell>
          <cell r="I260" t="str">
            <v>NA</v>
          </cell>
          <cell r="J260">
            <v>63.57132</v>
          </cell>
          <cell r="K260">
            <v>-139.74707000000001</v>
          </cell>
          <cell r="L260">
            <v>10</v>
          </cell>
          <cell r="M260" t="str">
            <v>High</v>
          </cell>
          <cell r="N260">
            <v>0</v>
          </cell>
          <cell r="O260" t="str">
            <v>NA</v>
          </cell>
          <cell r="P260">
            <v>25</v>
          </cell>
          <cell r="Q260" t="str">
            <v>NA</v>
          </cell>
        </row>
        <row r="261">
          <cell r="A261" t="str">
            <v>YN24</v>
          </cell>
          <cell r="B261" t="str">
            <v>Yukon River North</v>
          </cell>
          <cell r="C261" t="str">
            <v>B</v>
          </cell>
          <cell r="D261" t="str">
            <v>Yukon River</v>
          </cell>
          <cell r="E261" t="str">
            <v>Yukon River upstream of Sixtymile River</v>
          </cell>
          <cell r="F261" t="str">
            <v>YN 08</v>
          </cell>
          <cell r="G261" t="str">
            <v>O</v>
          </cell>
          <cell r="H261" t="str">
            <v>N</v>
          </cell>
          <cell r="I261" t="str">
            <v>NA</v>
          </cell>
          <cell r="J261">
            <v>63.555</v>
          </cell>
          <cell r="K261">
            <v>-139.75713999999999</v>
          </cell>
          <cell r="L261">
            <v>10</v>
          </cell>
          <cell r="M261" t="str">
            <v>High</v>
          </cell>
          <cell r="N261">
            <v>0</v>
          </cell>
          <cell r="O261" t="str">
            <v>NA</v>
          </cell>
          <cell r="P261">
            <v>25</v>
          </cell>
          <cell r="Q261" t="str">
            <v>NA</v>
          </cell>
        </row>
        <row r="262">
          <cell r="A262" t="str">
            <v>YN_RO01</v>
          </cell>
          <cell r="B262" t="str">
            <v>Yukon River North</v>
          </cell>
          <cell r="C262" t="str">
            <v>B</v>
          </cell>
          <cell r="D262" t="str">
            <v>Rosebute Creek</v>
          </cell>
          <cell r="E262" t="str">
            <v>Rosebute Creek mouth</v>
          </cell>
          <cell r="F262" t="str">
            <v>YN ROS 01</v>
          </cell>
          <cell r="G262" t="str">
            <v>MT</v>
          </cell>
          <cell r="H262" t="str">
            <v>N</v>
          </cell>
          <cell r="I262" t="str">
            <v>NA</v>
          </cell>
          <cell r="J262">
            <v>63.50432</v>
          </cell>
          <cell r="K262">
            <v>-139.69640999999999</v>
          </cell>
          <cell r="L262">
            <v>8</v>
          </cell>
          <cell r="M262" t="str">
            <v>Moderate-High</v>
          </cell>
          <cell r="N262">
            <v>200</v>
          </cell>
          <cell r="O262" t="str">
            <v>NA</v>
          </cell>
          <cell r="P262">
            <v>25</v>
          </cell>
          <cell r="Q262" t="str">
            <v>NA</v>
          </cell>
        </row>
        <row r="263">
          <cell r="A263" t="str">
            <v>YN25</v>
          </cell>
          <cell r="B263" t="str">
            <v>Yukon River North</v>
          </cell>
          <cell r="C263" t="str">
            <v>B</v>
          </cell>
          <cell r="D263" t="str">
            <v>Yukon River</v>
          </cell>
          <cell r="E263" t="str">
            <v>Yukon River upstream of Rosebute Creek</v>
          </cell>
          <cell r="F263" t="str">
            <v>YN 10</v>
          </cell>
          <cell r="G263" t="str">
            <v>O</v>
          </cell>
          <cell r="H263" t="str">
            <v>N</v>
          </cell>
          <cell r="I263" t="str">
            <v>NA</v>
          </cell>
          <cell r="J263">
            <v>63.505009999999999</v>
          </cell>
          <cell r="K263">
            <v>-139.69879</v>
          </cell>
          <cell r="L263">
            <v>10</v>
          </cell>
          <cell r="M263" t="str">
            <v>High</v>
          </cell>
          <cell r="N263">
            <v>0</v>
          </cell>
          <cell r="O263" t="str">
            <v>NA</v>
          </cell>
          <cell r="P263">
            <v>25</v>
          </cell>
          <cell r="Q263" t="str">
            <v>NA</v>
          </cell>
        </row>
        <row r="264">
          <cell r="A264" t="str">
            <v>YN_SE01</v>
          </cell>
          <cell r="B264" t="str">
            <v>Yukon River North</v>
          </cell>
          <cell r="C264" t="str">
            <v>B</v>
          </cell>
          <cell r="D264" t="str">
            <v>Sestak Creek</v>
          </cell>
          <cell r="E264" t="str">
            <v>Sestak Creek mouth</v>
          </cell>
          <cell r="F264" t="str">
            <v>YN SES 01</v>
          </cell>
          <cell r="G264" t="str">
            <v>MT</v>
          </cell>
          <cell r="H264" t="str">
            <v>N</v>
          </cell>
          <cell r="I264" t="str">
            <v>NA</v>
          </cell>
          <cell r="J264">
            <v>63.481200000000001</v>
          </cell>
          <cell r="K264">
            <v>-139.73580999999999</v>
          </cell>
          <cell r="L264">
            <v>6</v>
          </cell>
          <cell r="M264" t="str">
            <v>Moderate-Moderate</v>
          </cell>
          <cell r="N264" t="str">
            <v>NA</v>
          </cell>
          <cell r="O264">
            <v>0.8</v>
          </cell>
          <cell r="P264">
            <v>100</v>
          </cell>
          <cell r="Q264" t="str">
            <v>NA</v>
          </cell>
        </row>
        <row r="265">
          <cell r="A265" t="str">
            <v>YN26</v>
          </cell>
          <cell r="B265" t="str">
            <v>Yukon River North</v>
          </cell>
          <cell r="C265" t="str">
            <v>B</v>
          </cell>
          <cell r="D265" t="str">
            <v>Yukon River</v>
          </cell>
          <cell r="E265" t="str">
            <v>Yukon River upstream of Sestak Creek</v>
          </cell>
          <cell r="F265" t="str">
            <v>YN 12</v>
          </cell>
          <cell r="G265" t="str">
            <v>O</v>
          </cell>
          <cell r="H265" t="str">
            <v>N</v>
          </cell>
          <cell r="I265" t="str">
            <v>NA</v>
          </cell>
          <cell r="J265">
            <v>63.478450000000002</v>
          </cell>
          <cell r="K265">
            <v>-139.73273</v>
          </cell>
          <cell r="L265">
            <v>10</v>
          </cell>
          <cell r="M265" t="str">
            <v>High</v>
          </cell>
          <cell r="N265">
            <v>0</v>
          </cell>
          <cell r="O265" t="str">
            <v>NA</v>
          </cell>
          <cell r="P265">
            <v>25</v>
          </cell>
          <cell r="Q265" t="str">
            <v>NA</v>
          </cell>
        </row>
        <row r="266">
          <cell r="A266" t="str">
            <v>YN_EX01</v>
          </cell>
          <cell r="B266" t="str">
            <v>Yukon River North</v>
          </cell>
          <cell r="C266" t="str">
            <v>B</v>
          </cell>
          <cell r="D266" t="str">
            <v xml:space="preserve">Excelsior Creek </v>
          </cell>
          <cell r="E266" t="str">
            <v>Excelsior Creek mouth</v>
          </cell>
          <cell r="F266" t="str">
            <v>YN EXC 01</v>
          </cell>
          <cell r="G266" t="str">
            <v>MT</v>
          </cell>
          <cell r="H266" t="str">
            <v>N</v>
          </cell>
          <cell r="I266" t="str">
            <v>NA</v>
          </cell>
          <cell r="J266">
            <v>63.437350000000002</v>
          </cell>
          <cell r="K266">
            <v>-139.70348000000001</v>
          </cell>
          <cell r="L266">
            <v>4</v>
          </cell>
          <cell r="M266" t="str">
            <v>Moderate-Low</v>
          </cell>
          <cell r="N266" t="str">
            <v>NA</v>
          </cell>
          <cell r="O266">
            <v>2</v>
          </cell>
          <cell r="P266">
            <v>200</v>
          </cell>
          <cell r="Q266" t="str">
            <v>NA</v>
          </cell>
        </row>
        <row r="267">
          <cell r="A267" t="str">
            <v>YN27</v>
          </cell>
          <cell r="B267" t="str">
            <v>Yukon River North</v>
          </cell>
          <cell r="C267" t="str">
            <v>B</v>
          </cell>
          <cell r="D267" t="str">
            <v>Yukon River</v>
          </cell>
          <cell r="E267" t="str">
            <v>Yukon River upstream of Excelsior Creek</v>
          </cell>
          <cell r="F267" t="str">
            <v>NA</v>
          </cell>
          <cell r="G267" t="str">
            <v>O</v>
          </cell>
          <cell r="H267" t="str">
            <v>N</v>
          </cell>
          <cell r="I267" t="str">
            <v>NA</v>
          </cell>
          <cell r="J267">
            <v>63.438160000000003</v>
          </cell>
          <cell r="K267">
            <v>-139.67313999999999</v>
          </cell>
          <cell r="L267">
            <v>10</v>
          </cell>
          <cell r="M267" t="str">
            <v>High</v>
          </cell>
          <cell r="N267">
            <v>0</v>
          </cell>
          <cell r="O267" t="str">
            <v>NA</v>
          </cell>
          <cell r="P267">
            <v>25</v>
          </cell>
          <cell r="Q267" t="str">
            <v>NA</v>
          </cell>
        </row>
        <row r="268">
          <cell r="A268" t="str">
            <v>YN_CHR01</v>
          </cell>
          <cell r="B268" t="str">
            <v>Yukon River North</v>
          </cell>
          <cell r="C268" t="str">
            <v>B</v>
          </cell>
          <cell r="D268" t="str">
            <v>Chris Creek</v>
          </cell>
          <cell r="E268" t="str">
            <v>Chris Creek mouth</v>
          </cell>
          <cell r="F268" t="str">
            <v>YN CHR 01</v>
          </cell>
          <cell r="G268" t="str">
            <v>MT</v>
          </cell>
          <cell r="H268" t="str">
            <v>N</v>
          </cell>
          <cell r="I268" t="str">
            <v>NA</v>
          </cell>
          <cell r="J268">
            <v>63.372419999999998</v>
          </cell>
          <cell r="K268">
            <v>-139.57265000000001</v>
          </cell>
          <cell r="L268">
            <v>8</v>
          </cell>
          <cell r="M268" t="str">
            <v>Moderate-High</v>
          </cell>
          <cell r="N268">
            <v>200</v>
          </cell>
          <cell r="O268" t="str">
            <v>NA</v>
          </cell>
          <cell r="P268">
            <v>25</v>
          </cell>
          <cell r="Q268" t="str">
            <v>NA</v>
          </cell>
        </row>
        <row r="269">
          <cell r="A269" t="str">
            <v>YN28</v>
          </cell>
          <cell r="B269" t="str">
            <v>Yukon River North</v>
          </cell>
          <cell r="C269" t="str">
            <v>B</v>
          </cell>
          <cell r="D269" t="str">
            <v>Yukon River</v>
          </cell>
          <cell r="E269" t="str">
            <v>Yukon River upstream Chris Creek</v>
          </cell>
          <cell r="F269" t="str">
            <v>NA</v>
          </cell>
          <cell r="G269" t="str">
            <v>O</v>
          </cell>
          <cell r="H269" t="str">
            <v>N</v>
          </cell>
          <cell r="I269" t="str">
            <v>NA</v>
          </cell>
          <cell r="J269">
            <v>63.358490000000003</v>
          </cell>
          <cell r="K269">
            <v>-139.52873</v>
          </cell>
          <cell r="L269">
            <v>10</v>
          </cell>
          <cell r="M269" t="str">
            <v>High</v>
          </cell>
          <cell r="N269">
            <v>0</v>
          </cell>
          <cell r="O269" t="str">
            <v>NA</v>
          </cell>
          <cell r="P269">
            <v>25</v>
          </cell>
          <cell r="Q269" t="str">
            <v>NA</v>
          </cell>
        </row>
        <row r="270">
          <cell r="A270" t="str">
            <v>YN_HE01</v>
          </cell>
          <cell r="B270" t="str">
            <v>Yukon River North</v>
          </cell>
          <cell r="C270" t="str">
            <v>B</v>
          </cell>
          <cell r="D270" t="str">
            <v>Henderson Creek</v>
          </cell>
          <cell r="E270" t="str">
            <v>Henderson Creek below all mining</v>
          </cell>
          <cell r="F270" t="str">
            <v>YN HEN 01</v>
          </cell>
          <cell r="G270" t="str">
            <v>BAM</v>
          </cell>
          <cell r="H270" t="str">
            <v>N</v>
          </cell>
          <cell r="I270" t="str">
            <v>NA</v>
          </cell>
          <cell r="J270">
            <v>63.351619999999997</v>
          </cell>
          <cell r="K270">
            <v>-139.41206</v>
          </cell>
          <cell r="L270">
            <v>4</v>
          </cell>
          <cell r="M270" t="str">
            <v>Moderate-Low</v>
          </cell>
          <cell r="N270" t="str">
            <v>NA</v>
          </cell>
          <cell r="O270">
            <v>2</v>
          </cell>
          <cell r="P270">
            <v>200</v>
          </cell>
          <cell r="Q270" t="str">
            <v>NA</v>
          </cell>
        </row>
        <row r="271">
          <cell r="A271" t="str">
            <v>YN29</v>
          </cell>
          <cell r="B271" t="str">
            <v>Yukon River North</v>
          </cell>
          <cell r="C271" t="str">
            <v>B</v>
          </cell>
          <cell r="D271" t="str">
            <v>Yukon River</v>
          </cell>
          <cell r="E271" t="str">
            <v>Yukon River upstream Henderson Creek</v>
          </cell>
          <cell r="F271" t="str">
            <v>YN 13</v>
          </cell>
          <cell r="G271" t="str">
            <v>O</v>
          </cell>
          <cell r="H271" t="str">
            <v>N</v>
          </cell>
          <cell r="I271" t="str">
            <v>NA</v>
          </cell>
          <cell r="J271">
            <v>63.340330000000002</v>
          </cell>
          <cell r="K271">
            <v>-139.49336</v>
          </cell>
          <cell r="L271">
            <v>10</v>
          </cell>
          <cell r="M271" t="str">
            <v>High</v>
          </cell>
          <cell r="N271">
            <v>0</v>
          </cell>
          <cell r="O271" t="str">
            <v>NA</v>
          </cell>
          <cell r="P271">
            <v>25</v>
          </cell>
          <cell r="Q271" t="str">
            <v>NA</v>
          </cell>
        </row>
        <row r="272">
          <cell r="A272" t="str">
            <v>YN30</v>
          </cell>
          <cell r="B272" t="str">
            <v>Yukon River North</v>
          </cell>
          <cell r="C272" t="str">
            <v>B</v>
          </cell>
          <cell r="D272" t="str">
            <v>Yukon River</v>
          </cell>
          <cell r="E272" t="str">
            <v>Yukon River upstream of Stewart River</v>
          </cell>
          <cell r="F272" t="str">
            <v>YN 14</v>
          </cell>
          <cell r="G272" t="str">
            <v>O</v>
          </cell>
          <cell r="H272" t="str">
            <v>N</v>
          </cell>
          <cell r="I272" t="str">
            <v>NA</v>
          </cell>
          <cell r="J272">
            <v>63.27946</v>
          </cell>
          <cell r="K272">
            <v>-139.41748000000001</v>
          </cell>
          <cell r="L272">
            <v>10</v>
          </cell>
          <cell r="M272" t="str">
            <v>High</v>
          </cell>
          <cell r="N272">
            <v>0</v>
          </cell>
          <cell r="O272" t="str">
            <v>NA</v>
          </cell>
          <cell r="P272">
            <v>25</v>
          </cell>
          <cell r="Q272" t="str">
            <v>NA</v>
          </cell>
        </row>
        <row r="273">
          <cell r="A273" t="str">
            <v>YN_FRI01</v>
          </cell>
          <cell r="B273" t="str">
            <v>Yukon River North</v>
          </cell>
          <cell r="C273" t="str">
            <v>B</v>
          </cell>
          <cell r="D273" t="str">
            <v>Frisco Creek</v>
          </cell>
          <cell r="E273" t="str">
            <v>Frisco Creek mouth</v>
          </cell>
          <cell r="F273" t="str">
            <v>YN FRS 01</v>
          </cell>
          <cell r="G273" t="str">
            <v>MT</v>
          </cell>
          <cell r="H273" t="str">
            <v>N</v>
          </cell>
          <cell r="I273" t="str">
            <v>NA</v>
          </cell>
          <cell r="J273">
            <v>63.219619999999999</v>
          </cell>
          <cell r="K273">
            <v>-139.54033999999999</v>
          </cell>
          <cell r="L273">
            <v>7</v>
          </cell>
          <cell r="M273" t="str">
            <v>Moderate-High</v>
          </cell>
          <cell r="N273">
            <v>200</v>
          </cell>
          <cell r="O273" t="str">
            <v>NA</v>
          </cell>
          <cell r="P273">
            <v>25</v>
          </cell>
          <cell r="Q273" t="str">
            <v>NA</v>
          </cell>
        </row>
        <row r="274">
          <cell r="A274" t="str">
            <v>YN31</v>
          </cell>
          <cell r="B274" t="str">
            <v>Yukon River North</v>
          </cell>
          <cell r="C274" t="str">
            <v>B</v>
          </cell>
          <cell r="D274" t="str">
            <v>Yukon River</v>
          </cell>
          <cell r="E274" t="str">
            <v>Yukon River upstream of Frisco Creek</v>
          </cell>
          <cell r="F274" t="str">
            <v>YN 15</v>
          </cell>
          <cell r="G274" t="str">
            <v>O</v>
          </cell>
          <cell r="H274" t="str">
            <v>N</v>
          </cell>
          <cell r="I274" t="str">
            <v>NA</v>
          </cell>
          <cell r="J274">
            <v>63.219799999999999</v>
          </cell>
          <cell r="K274">
            <v>-139.54309000000001</v>
          </cell>
          <cell r="L274">
            <v>7</v>
          </cell>
          <cell r="M274" t="str">
            <v>Moderate-High</v>
          </cell>
          <cell r="N274">
            <v>200</v>
          </cell>
          <cell r="O274" t="str">
            <v>NA</v>
          </cell>
          <cell r="P274">
            <v>25</v>
          </cell>
          <cell r="Q274" t="str">
            <v>NA</v>
          </cell>
        </row>
        <row r="275">
          <cell r="A275" t="str">
            <v>YN32</v>
          </cell>
          <cell r="B275" t="str">
            <v>Yukon River North</v>
          </cell>
          <cell r="C275" t="str">
            <v>B</v>
          </cell>
          <cell r="D275" t="str">
            <v>Yukon River</v>
          </cell>
          <cell r="E275" t="str">
            <v>Yukon River upstream of the White River</v>
          </cell>
          <cell r="F275" t="str">
            <v>YN 16</v>
          </cell>
          <cell r="G275" t="str">
            <v>O</v>
          </cell>
          <cell r="H275" t="str">
            <v>N</v>
          </cell>
          <cell r="I275" t="str">
            <v>NA</v>
          </cell>
          <cell r="J275">
            <v>63.171869999999998</v>
          </cell>
          <cell r="K275">
            <v>-139.56997999999999</v>
          </cell>
          <cell r="L275">
            <v>10</v>
          </cell>
          <cell r="M275" t="str">
            <v>High</v>
          </cell>
          <cell r="N275">
            <v>0</v>
          </cell>
          <cell r="O275" t="str">
            <v>NA</v>
          </cell>
          <cell r="P275">
            <v>25</v>
          </cell>
          <cell r="Q275" t="str">
            <v xml:space="preserve"> 09CD001</v>
          </cell>
        </row>
        <row r="276">
          <cell r="A276" t="str">
            <v>YS01</v>
          </cell>
          <cell r="B276" t="str">
            <v>Yukon River South</v>
          </cell>
          <cell r="C276" t="str">
            <v>A</v>
          </cell>
          <cell r="D276" t="str">
            <v>Yukon River</v>
          </cell>
          <cell r="E276" t="str">
            <v>Yukon River upstream of the White River</v>
          </cell>
          <cell r="F276" t="str">
            <v>YS 01</v>
          </cell>
          <cell r="G276" t="str">
            <v>O</v>
          </cell>
          <cell r="H276" t="str">
            <v>N</v>
          </cell>
          <cell r="I276" t="str">
            <v>NA</v>
          </cell>
          <cell r="J276">
            <v>63.172759999999997</v>
          </cell>
          <cell r="K276">
            <v>-139.56602000000001</v>
          </cell>
          <cell r="L276">
            <v>10</v>
          </cell>
          <cell r="M276" t="str">
            <v>High</v>
          </cell>
          <cell r="N276">
            <v>0</v>
          </cell>
          <cell r="O276" t="str">
            <v>NA</v>
          </cell>
          <cell r="P276">
            <v>25</v>
          </cell>
          <cell r="Q276" t="str">
            <v>NA</v>
          </cell>
        </row>
        <row r="277">
          <cell r="A277" t="str">
            <v>YS_TH01</v>
          </cell>
          <cell r="B277" t="str">
            <v>Yukon River South</v>
          </cell>
          <cell r="C277" t="str">
            <v>A</v>
          </cell>
          <cell r="D277" t="str">
            <v>Thistle</v>
          </cell>
          <cell r="E277" t="str">
            <v>Thistle Creek below all mining</v>
          </cell>
          <cell r="F277" t="str">
            <v>YS THI 01</v>
          </cell>
          <cell r="G277" t="str">
            <v>BAM</v>
          </cell>
          <cell r="H277" t="str">
            <v>Y</v>
          </cell>
          <cell r="I277">
            <v>2012</v>
          </cell>
          <cell r="J277">
            <v>63.071330000000003</v>
          </cell>
          <cell r="K277">
            <v>-139.46532999999999</v>
          </cell>
          <cell r="L277">
            <v>8</v>
          </cell>
          <cell r="M277" t="str">
            <v>Moderate-High</v>
          </cell>
          <cell r="N277">
            <v>200</v>
          </cell>
          <cell r="O277" t="str">
            <v>NA</v>
          </cell>
          <cell r="P277">
            <v>25</v>
          </cell>
          <cell r="Q277" t="str">
            <v>NA</v>
          </cell>
        </row>
        <row r="278">
          <cell r="A278" t="str">
            <v>YS02</v>
          </cell>
          <cell r="B278" t="str">
            <v>Yukon River South</v>
          </cell>
          <cell r="C278" t="str">
            <v>A</v>
          </cell>
          <cell r="D278" t="str">
            <v>Yukon River</v>
          </cell>
          <cell r="E278" t="str">
            <v>Yukon River upstream of Thistle Creek</v>
          </cell>
          <cell r="F278" t="str">
            <v>YS 02</v>
          </cell>
          <cell r="G278" t="str">
            <v>O</v>
          </cell>
          <cell r="H278" t="str">
            <v>N</v>
          </cell>
          <cell r="I278" t="str">
            <v>NA</v>
          </cell>
          <cell r="J278">
            <v>63.074109999999997</v>
          </cell>
          <cell r="K278">
            <v>-139.50435999999999</v>
          </cell>
          <cell r="L278">
            <v>10</v>
          </cell>
          <cell r="M278" t="str">
            <v>High</v>
          </cell>
          <cell r="N278">
            <v>0</v>
          </cell>
          <cell r="O278" t="str">
            <v>NA</v>
          </cell>
          <cell r="P278">
            <v>25</v>
          </cell>
          <cell r="Q278" t="str">
            <v>NA</v>
          </cell>
        </row>
        <row r="279">
          <cell r="A279" t="str">
            <v>YS_LO01</v>
          </cell>
          <cell r="B279" t="str">
            <v>Yukon River South</v>
          </cell>
          <cell r="C279" t="str">
            <v>A</v>
          </cell>
          <cell r="D279" t="str">
            <v>Los Angeles</v>
          </cell>
          <cell r="E279" t="str">
            <v>Los Angeles Creek  mouth</v>
          </cell>
          <cell r="F279" t="str">
            <v>YS LOS 01</v>
          </cell>
          <cell r="G279" t="str">
            <v>MT</v>
          </cell>
          <cell r="H279" t="str">
            <v>N</v>
          </cell>
          <cell r="I279" t="str">
            <v>NA</v>
          </cell>
          <cell r="J279">
            <v>63.048969999999997</v>
          </cell>
          <cell r="K279">
            <v>-139.52611999999999</v>
          </cell>
          <cell r="L279">
            <v>10</v>
          </cell>
          <cell r="M279" t="str">
            <v>High</v>
          </cell>
          <cell r="N279">
            <v>0</v>
          </cell>
          <cell r="O279" t="str">
            <v>NA</v>
          </cell>
          <cell r="P279">
            <v>25</v>
          </cell>
          <cell r="Q279" t="str">
            <v>NA</v>
          </cell>
        </row>
        <row r="280">
          <cell r="A280" t="str">
            <v>YS03</v>
          </cell>
          <cell r="B280" t="str">
            <v>Yukon River South</v>
          </cell>
          <cell r="C280" t="str">
            <v>A</v>
          </cell>
          <cell r="D280" t="str">
            <v>Yukon River</v>
          </cell>
          <cell r="E280" t="str">
            <v>Yukon River upstream of Los Angeles Creek</v>
          </cell>
          <cell r="F280" t="str">
            <v>NA</v>
          </cell>
          <cell r="G280" t="str">
            <v>O</v>
          </cell>
          <cell r="H280" t="str">
            <v>N</v>
          </cell>
          <cell r="I280" t="str">
            <v>NA</v>
          </cell>
          <cell r="J280">
            <v>63.047159999999998</v>
          </cell>
          <cell r="K280">
            <v>-139.51732999999999</v>
          </cell>
          <cell r="L280">
            <v>10</v>
          </cell>
          <cell r="M280" t="str">
            <v>High</v>
          </cell>
          <cell r="N280">
            <v>0</v>
          </cell>
          <cell r="O280" t="str">
            <v>NA</v>
          </cell>
          <cell r="P280">
            <v>25</v>
          </cell>
          <cell r="Q280" t="str">
            <v>NA</v>
          </cell>
        </row>
        <row r="281">
          <cell r="A281" t="str">
            <v>YS_CA01</v>
          </cell>
          <cell r="B281" t="str">
            <v>Yukon River South</v>
          </cell>
          <cell r="C281" t="str">
            <v>A</v>
          </cell>
          <cell r="D281" t="str">
            <v>Carlisle Creek</v>
          </cell>
          <cell r="E281" t="str">
            <v>Carlisle Creek mouth</v>
          </cell>
          <cell r="F281" t="str">
            <v>YS CAR 01</v>
          </cell>
          <cell r="G281" t="str">
            <v>MT</v>
          </cell>
          <cell r="H281" t="str">
            <v>N</v>
          </cell>
          <cell r="I281" t="str">
            <v>NA</v>
          </cell>
          <cell r="J281">
            <v>63.005389999999998</v>
          </cell>
          <cell r="K281">
            <v>-139.49359000000001</v>
          </cell>
          <cell r="L281">
            <v>10</v>
          </cell>
          <cell r="M281" t="str">
            <v>High</v>
          </cell>
          <cell r="N281">
            <v>0</v>
          </cell>
          <cell r="O281" t="str">
            <v>NA</v>
          </cell>
          <cell r="P281">
            <v>25</v>
          </cell>
          <cell r="Q281" t="str">
            <v>NA</v>
          </cell>
        </row>
        <row r="282">
          <cell r="A282" t="str">
            <v>YS04</v>
          </cell>
          <cell r="B282" t="str">
            <v>Yukon River South</v>
          </cell>
          <cell r="C282" t="str">
            <v>A</v>
          </cell>
          <cell r="D282" t="str">
            <v>Yukon River</v>
          </cell>
          <cell r="E282" t="str">
            <v xml:space="preserve">Yukon River upstream of Carlisle Creek </v>
          </cell>
          <cell r="F282" t="str">
            <v>YS 03</v>
          </cell>
          <cell r="G282" t="str">
            <v>O</v>
          </cell>
          <cell r="H282" t="str">
            <v>N</v>
          </cell>
          <cell r="I282" t="str">
            <v>NA</v>
          </cell>
          <cell r="J282">
            <v>63.00394</v>
          </cell>
          <cell r="K282">
            <v>-139.47209000000001</v>
          </cell>
          <cell r="L282">
            <v>11</v>
          </cell>
          <cell r="M282" t="str">
            <v>Area of special consideration</v>
          </cell>
          <cell r="N282">
            <v>0</v>
          </cell>
          <cell r="O282" t="str">
            <v>NA</v>
          </cell>
          <cell r="P282">
            <v>25</v>
          </cell>
          <cell r="Q282" t="str">
            <v>NA</v>
          </cell>
        </row>
        <row r="283">
          <cell r="A283" t="str">
            <v>YS_KI01</v>
          </cell>
          <cell r="B283" t="str">
            <v>Yukon River South</v>
          </cell>
          <cell r="C283" t="str">
            <v>A</v>
          </cell>
          <cell r="D283" t="str">
            <v>Kirkman Creek</v>
          </cell>
          <cell r="E283" t="str">
            <v>Kirkman Creek mouth</v>
          </cell>
          <cell r="F283" t="str">
            <v>YS KIR 01</v>
          </cell>
          <cell r="G283" t="str">
            <v>MT</v>
          </cell>
          <cell r="H283" t="str">
            <v>N</v>
          </cell>
          <cell r="I283" t="str">
            <v>NA</v>
          </cell>
          <cell r="J283">
            <v>62.997140000000002</v>
          </cell>
          <cell r="K283">
            <v>-139.46532999999999</v>
          </cell>
          <cell r="L283">
            <v>10</v>
          </cell>
          <cell r="M283" t="str">
            <v>High</v>
          </cell>
          <cell r="N283">
            <v>0</v>
          </cell>
          <cell r="O283" t="str">
            <v>NA</v>
          </cell>
          <cell r="P283">
            <v>25</v>
          </cell>
          <cell r="Q283" t="str">
            <v>NA</v>
          </cell>
        </row>
        <row r="284">
          <cell r="A284" t="str">
            <v>YS05</v>
          </cell>
          <cell r="B284" t="str">
            <v>Yukon River South</v>
          </cell>
          <cell r="C284" t="str">
            <v>A</v>
          </cell>
          <cell r="D284" t="str">
            <v>Yukon River</v>
          </cell>
          <cell r="E284" t="str">
            <v>Yukon River upstream of Kirkman Creek</v>
          </cell>
          <cell r="F284" t="str">
            <v>YS 04</v>
          </cell>
          <cell r="G284" t="str">
            <v>O</v>
          </cell>
          <cell r="H284" t="str">
            <v>N</v>
          </cell>
          <cell r="I284" t="str">
            <v>NA</v>
          </cell>
          <cell r="J284">
            <v>62.982849999999999</v>
          </cell>
          <cell r="K284">
            <v>-139.31924000000001</v>
          </cell>
          <cell r="L284">
            <v>11</v>
          </cell>
          <cell r="M284" t="str">
            <v>Area of special consideration</v>
          </cell>
          <cell r="N284">
            <v>0</v>
          </cell>
          <cell r="O284" t="str">
            <v>NA</v>
          </cell>
          <cell r="P284">
            <v>25</v>
          </cell>
          <cell r="Q284" t="str">
            <v>NA</v>
          </cell>
        </row>
        <row r="285">
          <cell r="A285" t="str">
            <v>YS_SP01</v>
          </cell>
          <cell r="B285" t="str">
            <v>Yukon River South</v>
          </cell>
          <cell r="C285" t="str">
            <v>A</v>
          </cell>
          <cell r="D285" t="str">
            <v>Sparkling Creek</v>
          </cell>
          <cell r="E285" t="str">
            <v xml:space="preserve">Sparkling Creek mouth </v>
          </cell>
          <cell r="F285" t="str">
            <v>YS SPA 01</v>
          </cell>
          <cell r="G285" t="str">
            <v>MT</v>
          </cell>
          <cell r="H285" t="str">
            <v>N</v>
          </cell>
          <cell r="I285" t="str">
            <v>NA</v>
          </cell>
          <cell r="J285">
            <v>62.923479999999998</v>
          </cell>
          <cell r="K285">
            <v>-139.17473000000001</v>
          </cell>
          <cell r="L285">
            <v>8</v>
          </cell>
          <cell r="M285" t="str">
            <v>Moderate-High</v>
          </cell>
          <cell r="N285">
            <v>200</v>
          </cell>
          <cell r="O285" t="str">
            <v>NA</v>
          </cell>
          <cell r="P285">
            <v>25</v>
          </cell>
          <cell r="Q285" t="str">
            <v>NA</v>
          </cell>
        </row>
        <row r="286">
          <cell r="A286" t="str">
            <v>YS06</v>
          </cell>
          <cell r="B286" t="str">
            <v>Yukon River South</v>
          </cell>
          <cell r="C286" t="str">
            <v>A</v>
          </cell>
          <cell r="D286" t="str">
            <v>Yukon River</v>
          </cell>
          <cell r="E286" t="str">
            <v>Yukon River  upstream of Sparkling Creek</v>
          </cell>
          <cell r="F286" t="str">
            <v>YS 05</v>
          </cell>
          <cell r="G286" t="str">
            <v>O</v>
          </cell>
          <cell r="H286" t="str">
            <v>N</v>
          </cell>
          <cell r="I286" t="str">
            <v>NA</v>
          </cell>
          <cell r="J286">
            <v>62.922452999999997</v>
          </cell>
          <cell r="K286">
            <v>-139.173</v>
          </cell>
          <cell r="L286">
            <v>10</v>
          </cell>
          <cell r="M286" t="str">
            <v>High</v>
          </cell>
          <cell r="N286">
            <v>0</v>
          </cell>
          <cell r="O286" t="str">
            <v>NA</v>
          </cell>
          <cell r="P286">
            <v>25</v>
          </cell>
          <cell r="Q286" t="str">
            <v>NA</v>
          </cell>
        </row>
        <row r="287">
          <cell r="A287" t="str">
            <v>YS_CO01</v>
          </cell>
          <cell r="B287" t="str">
            <v>Yukon River South</v>
          </cell>
          <cell r="C287" t="str">
            <v>A</v>
          </cell>
          <cell r="D287" t="str">
            <v>Coffee Creek</v>
          </cell>
          <cell r="E287" t="str">
            <v xml:space="preserve">Coffee Creek mouth </v>
          </cell>
          <cell r="F287" t="str">
            <v>YS COF 01</v>
          </cell>
          <cell r="G287" t="str">
            <v>MT</v>
          </cell>
          <cell r="H287" t="str">
            <v>N</v>
          </cell>
          <cell r="I287" t="str">
            <v>NA</v>
          </cell>
          <cell r="J287">
            <v>62.909649999999999</v>
          </cell>
          <cell r="K287">
            <v>-139.04201</v>
          </cell>
          <cell r="L287">
            <v>11</v>
          </cell>
          <cell r="M287" t="str">
            <v>Area of special consideration</v>
          </cell>
          <cell r="N287">
            <v>0</v>
          </cell>
          <cell r="O287" t="str">
            <v>NA</v>
          </cell>
          <cell r="P287">
            <v>25</v>
          </cell>
          <cell r="Q287" t="str">
            <v>NA</v>
          </cell>
        </row>
        <row r="288">
          <cell r="A288" t="str">
            <v>YS07</v>
          </cell>
          <cell r="B288" t="str">
            <v>Yukon River South</v>
          </cell>
          <cell r="C288" t="str">
            <v>A</v>
          </cell>
          <cell r="D288" t="str">
            <v>Yukon River</v>
          </cell>
          <cell r="E288" t="str">
            <v>Yukon River upstream of Coffee Creek</v>
          </cell>
          <cell r="F288" t="str">
            <v>YS 06</v>
          </cell>
          <cell r="G288" t="str">
            <v>O</v>
          </cell>
          <cell r="H288" t="str">
            <v>N</v>
          </cell>
          <cell r="I288" t="str">
            <v>NA</v>
          </cell>
          <cell r="J288">
            <v>62.911090000000002</v>
          </cell>
          <cell r="K288">
            <v>-139.03923</v>
          </cell>
          <cell r="L288">
            <v>10</v>
          </cell>
          <cell r="M288" t="str">
            <v>Area of special consideration</v>
          </cell>
          <cell r="N288">
            <v>0</v>
          </cell>
          <cell r="O288" t="str">
            <v>NA</v>
          </cell>
          <cell r="P288">
            <v>25</v>
          </cell>
          <cell r="Q288" t="str">
            <v>NA</v>
          </cell>
        </row>
        <row r="289">
          <cell r="A289" t="str">
            <v>YS_BA01</v>
          </cell>
          <cell r="B289" t="str">
            <v>Yukon River South</v>
          </cell>
          <cell r="C289" t="str">
            <v>A</v>
          </cell>
          <cell r="D289" t="str">
            <v>Ballarat Creek</v>
          </cell>
          <cell r="E289" t="str">
            <v>Ballarat Creek South below all mining</v>
          </cell>
          <cell r="F289" t="str">
            <v>YS BAL 01</v>
          </cell>
          <cell r="G289" t="str">
            <v>BAM</v>
          </cell>
          <cell r="H289" t="str">
            <v>N</v>
          </cell>
          <cell r="I289" t="str">
            <v>NA</v>
          </cell>
          <cell r="J289">
            <v>62.897840000000002</v>
          </cell>
          <cell r="K289">
            <v>-138.96137999999999</v>
          </cell>
          <cell r="L289">
            <v>11</v>
          </cell>
          <cell r="M289" t="str">
            <v>Area of special consideration</v>
          </cell>
          <cell r="N289">
            <v>0</v>
          </cell>
          <cell r="O289" t="str">
            <v>NA</v>
          </cell>
          <cell r="P289">
            <v>25</v>
          </cell>
          <cell r="Q289" t="str">
            <v>NA</v>
          </cell>
        </row>
        <row r="290">
          <cell r="A290" t="str">
            <v>YS08</v>
          </cell>
          <cell r="B290" t="str">
            <v>Yukon River South</v>
          </cell>
          <cell r="C290" t="str">
            <v>A</v>
          </cell>
          <cell r="D290" t="str">
            <v>Yukon River</v>
          </cell>
          <cell r="E290" t="str">
            <v>Yukon River  upstream of Ballarat Creek</v>
          </cell>
          <cell r="F290" t="str">
            <v>YS 07</v>
          </cell>
          <cell r="G290" t="str">
            <v>O</v>
          </cell>
          <cell r="H290" t="str">
            <v>N</v>
          </cell>
          <cell r="I290" t="str">
            <v>NA</v>
          </cell>
          <cell r="J290">
            <v>62.886580000000002</v>
          </cell>
          <cell r="K290">
            <v>-138.85291000000001</v>
          </cell>
          <cell r="L290">
            <v>10</v>
          </cell>
          <cell r="M290" t="str">
            <v>High</v>
          </cell>
          <cell r="N290">
            <v>0</v>
          </cell>
          <cell r="O290" t="str">
            <v>NA</v>
          </cell>
          <cell r="P290">
            <v>25</v>
          </cell>
          <cell r="Q290" t="str">
            <v>NA</v>
          </cell>
        </row>
        <row r="291">
          <cell r="A291" t="str">
            <v>YS_PE01</v>
          </cell>
          <cell r="B291" t="str">
            <v>Yukon River South</v>
          </cell>
          <cell r="C291" t="str">
            <v>A</v>
          </cell>
          <cell r="D291" t="str">
            <v>Pedlar Creek</v>
          </cell>
          <cell r="E291" t="str">
            <v>Pedlar Creek mouth</v>
          </cell>
          <cell r="F291" t="str">
            <v>YS PED 01</v>
          </cell>
          <cell r="G291" t="str">
            <v>MT</v>
          </cell>
          <cell r="H291" t="str">
            <v>N</v>
          </cell>
          <cell r="I291" t="str">
            <v>NA</v>
          </cell>
          <cell r="J291">
            <v>62.874189999999999</v>
          </cell>
          <cell r="K291">
            <v>-138.77946</v>
          </cell>
          <cell r="L291">
            <v>8</v>
          </cell>
          <cell r="M291" t="str">
            <v>Moderate-High</v>
          </cell>
          <cell r="N291">
            <v>200</v>
          </cell>
          <cell r="O291" t="str">
            <v>NA</v>
          </cell>
          <cell r="P291">
            <v>25</v>
          </cell>
          <cell r="Q291" t="str">
            <v>NA</v>
          </cell>
        </row>
        <row r="292">
          <cell r="A292" t="str">
            <v>YS09</v>
          </cell>
          <cell r="B292" t="str">
            <v>Yukon River South</v>
          </cell>
          <cell r="C292" t="str">
            <v>A</v>
          </cell>
          <cell r="D292" t="str">
            <v>Yukon River</v>
          </cell>
          <cell r="E292" t="str">
            <v>Yukon River  upstream of Pedlar Creek</v>
          </cell>
          <cell r="F292" t="str">
            <v>YS 08</v>
          </cell>
          <cell r="G292" t="str">
            <v>O</v>
          </cell>
          <cell r="H292" t="str">
            <v>N</v>
          </cell>
          <cell r="I292" t="str">
            <v>NA</v>
          </cell>
          <cell r="J292">
            <v>62.873060000000002</v>
          </cell>
          <cell r="K292">
            <v>-138.77945</v>
          </cell>
          <cell r="L292">
            <v>10</v>
          </cell>
          <cell r="M292" t="str">
            <v>High</v>
          </cell>
          <cell r="N292">
            <v>0</v>
          </cell>
          <cell r="O292" t="str">
            <v>NA</v>
          </cell>
          <cell r="P292">
            <v>25</v>
          </cell>
          <cell r="Q292" t="str">
            <v>NA</v>
          </cell>
        </row>
        <row r="293">
          <cell r="A293" t="str">
            <v>YS_BR01</v>
          </cell>
          <cell r="B293" t="str">
            <v>Yukon River South</v>
          </cell>
          <cell r="C293" t="str">
            <v>A</v>
          </cell>
          <cell r="D293" t="str">
            <v>Britannia Creek</v>
          </cell>
          <cell r="E293" t="str">
            <v xml:space="preserve">Britannia Creek below all mining </v>
          </cell>
          <cell r="F293" t="str">
            <v>YS BRIT 01</v>
          </cell>
          <cell r="G293" t="str">
            <v>BAM</v>
          </cell>
          <cell r="H293" t="str">
            <v>N</v>
          </cell>
          <cell r="I293" t="str">
            <v>NA</v>
          </cell>
          <cell r="J293">
            <v>62.870629999999998</v>
          </cell>
          <cell r="K293">
            <v>-138.68726000000001</v>
          </cell>
          <cell r="L293">
            <v>11</v>
          </cell>
          <cell r="M293" t="str">
            <v>Area of special consideration</v>
          </cell>
          <cell r="N293">
            <v>200</v>
          </cell>
          <cell r="O293" t="str">
            <v>NA</v>
          </cell>
          <cell r="P293">
            <v>25</v>
          </cell>
          <cell r="Q293" t="str">
            <v>NA</v>
          </cell>
        </row>
        <row r="294">
          <cell r="A294" t="str">
            <v>YS10</v>
          </cell>
          <cell r="B294" t="str">
            <v>Yukon River South</v>
          </cell>
          <cell r="C294" t="str">
            <v>A</v>
          </cell>
          <cell r="D294" t="str">
            <v>Yukon River</v>
          </cell>
          <cell r="E294" t="str">
            <v>Yukon River  upstream of Britannia Creek</v>
          </cell>
          <cell r="F294" t="str">
            <v>YS 09</v>
          </cell>
          <cell r="G294" t="str">
            <v>O</v>
          </cell>
          <cell r="H294" t="str">
            <v>N</v>
          </cell>
          <cell r="I294" t="str">
            <v>NA</v>
          </cell>
          <cell r="J294">
            <v>62.87556</v>
          </cell>
          <cell r="K294">
            <v>-138.68181999999999</v>
          </cell>
          <cell r="L294">
            <v>10</v>
          </cell>
          <cell r="M294" t="str">
            <v>High</v>
          </cell>
          <cell r="N294">
            <v>0</v>
          </cell>
          <cell r="O294" t="str">
            <v>NA</v>
          </cell>
          <cell r="P294">
            <v>25</v>
          </cell>
          <cell r="Q294" t="str">
            <v>NA</v>
          </cell>
        </row>
        <row r="295">
          <cell r="A295" t="str">
            <v>YS_SE01H</v>
          </cell>
          <cell r="B295" t="str">
            <v>Yukon River South</v>
          </cell>
          <cell r="C295" t="str">
            <v>A</v>
          </cell>
          <cell r="D295" t="str">
            <v>Selwyn River</v>
          </cell>
          <cell r="E295" t="str">
            <v>Selwyn River below all mining</v>
          </cell>
          <cell r="F295" t="str">
            <v>YS SEL 01</v>
          </cell>
          <cell r="G295" t="str">
            <v>BAM</v>
          </cell>
          <cell r="H295" t="str">
            <v>N</v>
          </cell>
          <cell r="I295" t="str">
            <v>NA</v>
          </cell>
          <cell r="J295">
            <v>62.749879999999997</v>
          </cell>
          <cell r="K295">
            <v>-138.28220999999999</v>
          </cell>
          <cell r="L295">
            <v>8</v>
          </cell>
          <cell r="M295" t="str">
            <v>Moderate-High</v>
          </cell>
          <cell r="N295">
            <v>200</v>
          </cell>
          <cell r="O295" t="str">
            <v>NA</v>
          </cell>
          <cell r="P295">
            <v>25</v>
          </cell>
          <cell r="Q295" t="str">
            <v>NA</v>
          </cell>
        </row>
        <row r="296">
          <cell r="A296" t="str">
            <v>YS_SE01</v>
          </cell>
          <cell r="B296" t="str">
            <v>Yukon River South</v>
          </cell>
          <cell r="C296" t="str">
            <v>A</v>
          </cell>
          <cell r="D296" t="str">
            <v>Selwyn River</v>
          </cell>
          <cell r="E296" t="str">
            <v>Selwyn River mouth</v>
          </cell>
          <cell r="F296" t="str">
            <v>NA</v>
          </cell>
          <cell r="G296" t="str">
            <v>MT</v>
          </cell>
          <cell r="H296" t="str">
            <v>N</v>
          </cell>
          <cell r="I296" t="str">
            <v>NA</v>
          </cell>
          <cell r="J296">
            <v>62.803179999999998</v>
          </cell>
          <cell r="K296">
            <v>-138.28075999999999</v>
          </cell>
          <cell r="L296">
            <v>8</v>
          </cell>
          <cell r="M296" t="str">
            <v>Moderate-High</v>
          </cell>
          <cell r="N296">
            <v>200</v>
          </cell>
          <cell r="O296" t="str">
            <v>NA</v>
          </cell>
          <cell r="P296">
            <v>25</v>
          </cell>
          <cell r="Q296" t="str">
            <v>NA</v>
          </cell>
        </row>
        <row r="297">
          <cell r="A297" t="str">
            <v>YS11</v>
          </cell>
          <cell r="B297" t="str">
            <v>Yukon River South</v>
          </cell>
          <cell r="C297" t="str">
            <v>A</v>
          </cell>
          <cell r="D297" t="str">
            <v>Yukon River</v>
          </cell>
          <cell r="E297" t="str">
            <v>Yukon River  upstream of Selwyn River</v>
          </cell>
          <cell r="F297" t="str">
            <v>YS 11</v>
          </cell>
          <cell r="G297" t="str">
            <v>O</v>
          </cell>
          <cell r="H297" t="str">
            <v>N</v>
          </cell>
          <cell r="I297" t="str">
            <v>NA</v>
          </cell>
          <cell r="J297">
            <v>62.802070000000001</v>
          </cell>
          <cell r="K297">
            <v>-138.25978000000001</v>
          </cell>
          <cell r="L297">
            <v>10</v>
          </cell>
          <cell r="M297" t="str">
            <v>High</v>
          </cell>
          <cell r="N297">
            <v>0</v>
          </cell>
          <cell r="O297" t="str">
            <v>NA</v>
          </cell>
          <cell r="P297">
            <v>25</v>
          </cell>
          <cell r="Q297" t="str">
            <v>NA</v>
          </cell>
        </row>
        <row r="298">
          <cell r="A298" t="str">
            <v>YS12</v>
          </cell>
          <cell r="B298" t="str">
            <v>Yukon River South</v>
          </cell>
          <cell r="C298" t="str">
            <v>A</v>
          </cell>
          <cell r="D298" t="str">
            <v>Yukon River</v>
          </cell>
          <cell r="E298" t="str">
            <v>Yukon River  upstream of Pelly River</v>
          </cell>
          <cell r="F298" t="str">
            <v>YS 13</v>
          </cell>
          <cell r="G298" t="str">
            <v>O</v>
          </cell>
          <cell r="H298" t="str">
            <v>N</v>
          </cell>
          <cell r="I298" t="str">
            <v>NA</v>
          </cell>
          <cell r="J298">
            <v>62.768230000000003</v>
          </cell>
          <cell r="K298">
            <v>-137.33797000000001</v>
          </cell>
          <cell r="L298">
            <v>13</v>
          </cell>
          <cell r="M298" t="str">
            <v>High</v>
          </cell>
          <cell r="N298">
            <v>0</v>
          </cell>
          <cell r="O298" t="str">
            <v>NA</v>
          </cell>
          <cell r="P298">
            <v>25</v>
          </cell>
          <cell r="Q298" t="str">
            <v>NA</v>
          </cell>
        </row>
        <row r="299">
          <cell r="A299" t="str">
            <v>YS_MI01</v>
          </cell>
          <cell r="B299" t="str">
            <v>Yukon River South</v>
          </cell>
          <cell r="C299" t="str">
            <v>A</v>
          </cell>
          <cell r="D299" t="str">
            <v>Minto Creek</v>
          </cell>
          <cell r="E299" t="str">
            <v xml:space="preserve">Minto Creek mouth </v>
          </cell>
          <cell r="F299" t="str">
            <v>YS MIN 01</v>
          </cell>
          <cell r="G299" t="str">
            <v>MT</v>
          </cell>
          <cell r="H299" t="str">
            <v>N</v>
          </cell>
          <cell r="I299" t="str">
            <v>NA</v>
          </cell>
          <cell r="J299">
            <v>62.656889999999997</v>
          </cell>
          <cell r="K299">
            <v>-137.09521000000001</v>
          </cell>
          <cell r="L299">
            <v>10</v>
          </cell>
          <cell r="M299" t="str">
            <v>High</v>
          </cell>
          <cell r="N299">
            <v>0</v>
          </cell>
          <cell r="O299" t="str">
            <v>NA</v>
          </cell>
          <cell r="P299">
            <v>25</v>
          </cell>
          <cell r="Q299" t="str">
            <v>NA</v>
          </cell>
        </row>
        <row r="300">
          <cell r="A300" t="str">
            <v>YS13</v>
          </cell>
          <cell r="B300" t="str">
            <v>Yukon River South</v>
          </cell>
          <cell r="C300" t="str">
            <v>A</v>
          </cell>
          <cell r="D300" t="str">
            <v>Yukon River</v>
          </cell>
          <cell r="E300" t="str">
            <v>Yukon River upstream Minto Creek</v>
          </cell>
          <cell r="F300" t="str">
            <v>NA</v>
          </cell>
          <cell r="G300" t="str">
            <v>O</v>
          </cell>
          <cell r="H300" t="str">
            <v>N</v>
          </cell>
          <cell r="I300" t="str">
            <v>NA</v>
          </cell>
          <cell r="J300">
            <v>62.657870000000003</v>
          </cell>
          <cell r="K300">
            <v>-137.08045999999999</v>
          </cell>
          <cell r="L300">
            <v>10</v>
          </cell>
          <cell r="M300" t="str">
            <v>High</v>
          </cell>
          <cell r="N300">
            <v>0</v>
          </cell>
          <cell r="O300" t="str">
            <v>NA</v>
          </cell>
          <cell r="P300">
            <v>25</v>
          </cell>
          <cell r="Q300" t="str">
            <v>NA</v>
          </cell>
        </row>
        <row r="301">
          <cell r="A301" t="str">
            <v>YS14</v>
          </cell>
          <cell r="B301" t="str">
            <v>Yukon River South</v>
          </cell>
          <cell r="C301" t="str">
            <v>A</v>
          </cell>
          <cell r="D301" t="str">
            <v>Yukon River</v>
          </cell>
          <cell r="E301" t="str">
            <v>Yukon River upstream of Big Creek</v>
          </cell>
          <cell r="F301" t="str">
            <v>YS 14</v>
          </cell>
          <cell r="G301" t="str">
            <v>O</v>
          </cell>
          <cell r="H301" t="str">
            <v>N</v>
          </cell>
          <cell r="I301" t="str">
            <v>NA</v>
          </cell>
          <cell r="J301">
            <v>62.615760000000002</v>
          </cell>
          <cell r="K301">
            <v>-136.99323000000001</v>
          </cell>
          <cell r="L301">
            <v>10</v>
          </cell>
          <cell r="M301" t="str">
            <v>High</v>
          </cell>
          <cell r="N301">
            <v>0</v>
          </cell>
          <cell r="O301" t="str">
            <v>NA</v>
          </cell>
          <cell r="P301">
            <v>25</v>
          </cell>
          <cell r="Q301" t="str">
            <v>NA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 Analysis 2010"/>
      <sheetName val="KL02"/>
      <sheetName val="KL_NK01"/>
      <sheetName val="KL_BO01"/>
      <sheetName val="KL_HU01"/>
    </sheetNames>
    <sheetDataSet>
      <sheetData sheetId="0"/>
      <sheetData sheetId="1">
        <row r="3">
          <cell r="A3">
            <v>40316</v>
          </cell>
        </row>
        <row r="4">
          <cell r="A4">
            <v>40318</v>
          </cell>
        </row>
        <row r="5">
          <cell r="A5">
            <v>40353</v>
          </cell>
        </row>
        <row r="6">
          <cell r="A6">
            <v>40354</v>
          </cell>
        </row>
        <row r="7">
          <cell r="A7">
            <v>40355</v>
          </cell>
        </row>
        <row r="8">
          <cell r="A8">
            <v>40356</v>
          </cell>
        </row>
        <row r="9">
          <cell r="A9">
            <v>40357</v>
          </cell>
        </row>
        <row r="10">
          <cell r="A10">
            <v>40358</v>
          </cell>
        </row>
        <row r="11">
          <cell r="A11">
            <v>40359</v>
          </cell>
        </row>
        <row r="12">
          <cell r="A12">
            <v>40360</v>
          </cell>
        </row>
        <row r="13">
          <cell r="A13">
            <v>40361</v>
          </cell>
        </row>
        <row r="14">
          <cell r="A14">
            <v>40362</v>
          </cell>
        </row>
        <row r="15">
          <cell r="A15">
            <v>40363</v>
          </cell>
        </row>
        <row r="16">
          <cell r="A16">
            <v>40364</v>
          </cell>
        </row>
        <row r="17">
          <cell r="A17">
            <v>40365</v>
          </cell>
        </row>
        <row r="18">
          <cell r="A18">
            <v>40366</v>
          </cell>
        </row>
        <row r="19">
          <cell r="A19">
            <v>40367</v>
          </cell>
        </row>
        <row r="20">
          <cell r="A20">
            <v>40368</v>
          </cell>
        </row>
        <row r="21">
          <cell r="A21">
            <v>40369</v>
          </cell>
        </row>
        <row r="22">
          <cell r="A22">
            <v>40370</v>
          </cell>
        </row>
        <row r="23">
          <cell r="A23">
            <v>40371</v>
          </cell>
        </row>
        <row r="24">
          <cell r="A24">
            <v>40372</v>
          </cell>
        </row>
        <row r="25">
          <cell r="A25">
            <v>40372</v>
          </cell>
        </row>
        <row r="26">
          <cell r="A26">
            <v>40373</v>
          </cell>
        </row>
        <row r="27">
          <cell r="A27">
            <v>40374</v>
          </cell>
        </row>
        <row r="28">
          <cell r="A28">
            <v>40374</v>
          </cell>
        </row>
        <row r="29">
          <cell r="A29">
            <v>40375</v>
          </cell>
        </row>
        <row r="30">
          <cell r="A30">
            <v>40376</v>
          </cell>
        </row>
        <row r="31">
          <cell r="A31">
            <v>40377</v>
          </cell>
        </row>
        <row r="32">
          <cell r="A32">
            <v>40378</v>
          </cell>
        </row>
        <row r="33">
          <cell r="A33">
            <v>40379</v>
          </cell>
        </row>
        <row r="34">
          <cell r="A34">
            <v>40380</v>
          </cell>
        </row>
        <row r="35">
          <cell r="A35">
            <v>40381</v>
          </cell>
        </row>
        <row r="36">
          <cell r="A36">
            <v>40382</v>
          </cell>
        </row>
        <row r="37">
          <cell r="A37">
            <v>40383</v>
          </cell>
        </row>
        <row r="38">
          <cell r="A38">
            <v>40384</v>
          </cell>
        </row>
        <row r="39">
          <cell r="A39">
            <v>40385</v>
          </cell>
        </row>
        <row r="40">
          <cell r="A40">
            <v>40386</v>
          </cell>
        </row>
        <row r="41">
          <cell r="A41">
            <v>40387</v>
          </cell>
        </row>
        <row r="42">
          <cell r="A42">
            <v>40388</v>
          </cell>
        </row>
        <row r="43">
          <cell r="A43">
            <v>40389</v>
          </cell>
        </row>
        <row r="44">
          <cell r="A44">
            <v>40390</v>
          </cell>
        </row>
        <row r="45">
          <cell r="A45">
            <v>40391</v>
          </cell>
        </row>
        <row r="46">
          <cell r="A46">
            <v>40392</v>
          </cell>
        </row>
        <row r="47">
          <cell r="A47">
            <v>40393</v>
          </cell>
        </row>
        <row r="48">
          <cell r="A48">
            <v>40394</v>
          </cell>
        </row>
        <row r="49">
          <cell r="A49">
            <v>40395</v>
          </cell>
        </row>
        <row r="50">
          <cell r="A50">
            <v>40396</v>
          </cell>
        </row>
        <row r="51">
          <cell r="A51">
            <v>40399</v>
          </cell>
        </row>
        <row r="52">
          <cell r="A52">
            <v>40400</v>
          </cell>
        </row>
        <row r="53">
          <cell r="A53">
            <v>40400</v>
          </cell>
        </row>
        <row r="54">
          <cell r="A54">
            <v>40401</v>
          </cell>
        </row>
        <row r="55">
          <cell r="A55">
            <v>40402</v>
          </cell>
        </row>
        <row r="56">
          <cell r="A56">
            <v>40403</v>
          </cell>
        </row>
        <row r="57">
          <cell r="A57">
            <v>40404</v>
          </cell>
        </row>
        <row r="58">
          <cell r="A58">
            <v>40405</v>
          </cell>
        </row>
        <row r="59">
          <cell r="A59">
            <v>40406</v>
          </cell>
        </row>
        <row r="60">
          <cell r="A60">
            <v>40407</v>
          </cell>
        </row>
        <row r="61">
          <cell r="A61">
            <v>40408</v>
          </cell>
        </row>
        <row r="62">
          <cell r="A62">
            <v>40409</v>
          </cell>
        </row>
        <row r="63">
          <cell r="A63">
            <v>40410</v>
          </cell>
        </row>
        <row r="64">
          <cell r="A64">
            <v>40411</v>
          </cell>
        </row>
        <row r="65">
          <cell r="A65">
            <v>40412</v>
          </cell>
        </row>
        <row r="66">
          <cell r="A66">
            <v>40413</v>
          </cell>
        </row>
        <row r="67">
          <cell r="A67">
            <v>40414</v>
          </cell>
        </row>
        <row r="68">
          <cell r="A68">
            <v>40415</v>
          </cell>
        </row>
        <row r="69">
          <cell r="A69">
            <v>40416</v>
          </cell>
        </row>
        <row r="70">
          <cell r="A70">
            <v>40417</v>
          </cell>
        </row>
        <row r="71">
          <cell r="A71">
            <v>40418</v>
          </cell>
        </row>
        <row r="72">
          <cell r="A72">
            <v>40419</v>
          </cell>
        </row>
        <row r="73">
          <cell r="A73">
            <v>40420</v>
          </cell>
        </row>
        <row r="74">
          <cell r="A74">
            <v>40420</v>
          </cell>
        </row>
        <row r="75">
          <cell r="A75">
            <v>40421</v>
          </cell>
        </row>
        <row r="76">
          <cell r="A76">
            <v>40422</v>
          </cell>
        </row>
        <row r="77">
          <cell r="A77">
            <v>40422</v>
          </cell>
        </row>
        <row r="78">
          <cell r="A78">
            <v>40424</v>
          </cell>
        </row>
        <row r="79">
          <cell r="A79">
            <v>40425</v>
          </cell>
        </row>
        <row r="80">
          <cell r="A80">
            <v>40426</v>
          </cell>
        </row>
        <row r="81">
          <cell r="A81">
            <v>40427</v>
          </cell>
        </row>
        <row r="82">
          <cell r="A82">
            <v>40428</v>
          </cell>
        </row>
        <row r="83">
          <cell r="A83">
            <v>40429</v>
          </cell>
        </row>
        <row r="84">
          <cell r="A84">
            <v>40430</v>
          </cell>
        </row>
        <row r="85">
          <cell r="A85">
            <v>40431</v>
          </cell>
        </row>
        <row r="86">
          <cell r="A86">
            <v>40432</v>
          </cell>
        </row>
        <row r="87">
          <cell r="A87">
            <v>40433</v>
          </cell>
        </row>
        <row r="88">
          <cell r="A88">
            <v>40434</v>
          </cell>
        </row>
        <row r="89">
          <cell r="A89">
            <v>40435</v>
          </cell>
        </row>
        <row r="90">
          <cell r="A90">
            <v>40436</v>
          </cell>
        </row>
        <row r="91">
          <cell r="A91">
            <v>40437</v>
          </cell>
        </row>
        <row r="92">
          <cell r="A92">
            <v>40438</v>
          </cell>
        </row>
        <row r="93">
          <cell r="A93">
            <v>40439</v>
          </cell>
        </row>
        <row r="94">
          <cell r="A94">
            <v>40440</v>
          </cell>
        </row>
        <row r="95">
          <cell r="A95">
            <v>40441</v>
          </cell>
        </row>
        <row r="96">
          <cell r="A96">
            <v>40442</v>
          </cell>
        </row>
        <row r="97">
          <cell r="A97">
            <v>40443</v>
          </cell>
        </row>
        <row r="98">
          <cell r="A98">
            <v>40444</v>
          </cell>
        </row>
        <row r="99">
          <cell r="A99">
            <v>40445</v>
          </cell>
        </row>
        <row r="100">
          <cell r="A100">
            <v>40446</v>
          </cell>
        </row>
        <row r="101">
          <cell r="A101">
            <v>40447</v>
          </cell>
        </row>
        <row r="102">
          <cell r="A102">
            <v>40451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9:AT263"/>
  <sheetViews>
    <sheetView topLeftCell="A109" workbookViewId="0">
      <selection activeCell="A120" sqref="A120"/>
    </sheetView>
  </sheetViews>
  <sheetFormatPr defaultRowHeight="15" x14ac:dyDescent="0.2"/>
  <cols>
    <col min="1" max="1" width="19.5546875" bestFit="1" customWidth="1"/>
    <col min="2" max="2" width="20.5546875" bestFit="1" customWidth="1"/>
    <col min="3" max="3" width="19.88671875" bestFit="1" customWidth="1"/>
    <col min="4" max="4" width="23.6640625" bestFit="1" customWidth="1"/>
    <col min="5" max="5" width="15.6640625" bestFit="1" customWidth="1"/>
    <col min="6" max="6" width="18.5546875" bestFit="1" customWidth="1"/>
    <col min="7" max="7" width="15.109375" customWidth="1"/>
    <col min="8" max="8" width="17.44140625" bestFit="1" customWidth="1"/>
    <col min="9" max="9" width="12" bestFit="1" customWidth="1"/>
    <col min="10" max="10" width="18.21875" bestFit="1" customWidth="1"/>
    <col min="11" max="11" width="19.44140625" bestFit="1" customWidth="1"/>
    <col min="12" max="12" width="62.77734375" customWidth="1"/>
    <col min="13" max="13" width="13.44140625" customWidth="1"/>
    <col min="14" max="14" width="12" customWidth="1"/>
    <col min="15" max="15" width="15.33203125" bestFit="1" customWidth="1"/>
    <col min="16" max="16" width="30.6640625" bestFit="1" customWidth="1"/>
    <col min="17" max="17" width="22" bestFit="1" customWidth="1"/>
    <col min="18" max="18" width="21.77734375" bestFit="1" customWidth="1"/>
    <col min="19" max="19" width="17.21875" bestFit="1" customWidth="1"/>
    <col min="20" max="20" width="21.109375" bestFit="1" customWidth="1"/>
    <col min="21" max="21" width="14.5546875" customWidth="1"/>
    <col min="22" max="22" width="22.21875" customWidth="1"/>
    <col min="23" max="23" width="27.44140625" customWidth="1"/>
    <col min="24" max="24" width="9.109375" customWidth="1"/>
    <col min="25" max="25" width="20.21875" customWidth="1"/>
    <col min="26" max="26" width="18.21875" customWidth="1"/>
    <col min="27" max="28" width="16.6640625" customWidth="1"/>
    <col min="29" max="29" width="15.6640625" customWidth="1"/>
    <col min="30" max="30" width="18.21875" customWidth="1"/>
    <col min="31" max="31" width="16.5546875" customWidth="1"/>
    <col min="32" max="32" width="17.6640625" customWidth="1"/>
    <col min="33" max="33" width="20" bestFit="1" customWidth="1"/>
    <col min="34" max="34" width="19.33203125" customWidth="1"/>
    <col min="35" max="35" width="15.109375" customWidth="1"/>
    <col min="36" max="36" width="20" customWidth="1"/>
    <col min="37" max="37" width="18.5546875" customWidth="1"/>
    <col min="38" max="38" width="11.109375" customWidth="1"/>
    <col min="39" max="39" width="7.88671875" customWidth="1"/>
    <col min="40" max="40" width="18.88671875" customWidth="1"/>
    <col min="41" max="41" width="23.33203125" customWidth="1"/>
    <col min="42" max="42" width="14.44140625" bestFit="1" customWidth="1"/>
    <col min="43" max="43" width="13.5546875" customWidth="1"/>
    <col min="44" max="44" width="67.44140625" customWidth="1"/>
    <col min="45" max="45" width="9.44140625" bestFit="1" customWidth="1"/>
    <col min="46" max="46" width="21.33203125" bestFit="1" customWidth="1"/>
  </cols>
  <sheetData>
    <row r="109" spans="1:46" ht="45" x14ac:dyDescent="0.2">
      <c r="A109" s="88" t="s">
        <v>44</v>
      </c>
      <c r="B109" s="89" t="s">
        <v>45</v>
      </c>
      <c r="C109" s="90" t="s">
        <v>46</v>
      </c>
      <c r="D109" s="91" t="s">
        <v>47</v>
      </c>
      <c r="E109" s="92" t="s">
        <v>48</v>
      </c>
      <c r="F109" s="92" t="s">
        <v>49</v>
      </c>
      <c r="G109" s="92" t="s">
        <v>50</v>
      </c>
      <c r="H109" s="92" t="s">
        <v>51</v>
      </c>
      <c r="I109" s="92" t="s">
        <v>52</v>
      </c>
      <c r="J109" s="92" t="s">
        <v>53</v>
      </c>
      <c r="K109" s="92" t="s">
        <v>54</v>
      </c>
      <c r="L109" s="92" t="s">
        <v>55</v>
      </c>
      <c r="M109" s="93" t="s">
        <v>56</v>
      </c>
      <c r="N109" s="93" t="s">
        <v>57</v>
      </c>
      <c r="O109" s="94" t="s">
        <v>58</v>
      </c>
      <c r="P109" s="94" t="s">
        <v>59</v>
      </c>
      <c r="Q109" s="95" t="s">
        <v>60</v>
      </c>
      <c r="R109" s="95" t="s">
        <v>61</v>
      </c>
      <c r="S109" s="96" t="s">
        <v>62</v>
      </c>
      <c r="T109" s="97" t="s">
        <v>63</v>
      </c>
      <c r="U109" s="98" t="s">
        <v>64</v>
      </c>
      <c r="V109" s="98" t="s">
        <v>65</v>
      </c>
      <c r="W109" s="99" t="s">
        <v>66</v>
      </c>
      <c r="X109" s="98" t="s">
        <v>67</v>
      </c>
      <c r="Y109" s="99" t="s">
        <v>68</v>
      </c>
      <c r="Z109" s="100" t="s">
        <v>69</v>
      </c>
      <c r="AA109" s="101" t="s">
        <v>70</v>
      </c>
      <c r="AB109" s="101" t="s">
        <v>71</v>
      </c>
      <c r="AC109" s="102" t="s">
        <v>72</v>
      </c>
      <c r="AD109" s="102" t="s">
        <v>73</v>
      </c>
      <c r="AE109" s="103" t="s">
        <v>412</v>
      </c>
      <c r="AF109" s="104" t="s">
        <v>74</v>
      </c>
      <c r="AG109" s="105" t="s">
        <v>75</v>
      </c>
      <c r="AH109" s="105" t="s">
        <v>76</v>
      </c>
      <c r="AI109" s="105" t="s">
        <v>77</v>
      </c>
      <c r="AJ109" s="105" t="s">
        <v>78</v>
      </c>
      <c r="AK109" s="105" t="s">
        <v>79</v>
      </c>
      <c r="AL109" s="105" t="s">
        <v>80</v>
      </c>
      <c r="AM109" s="105" t="s">
        <v>81</v>
      </c>
      <c r="AN109" s="105" t="s">
        <v>82</v>
      </c>
      <c r="AO109" s="106" t="s">
        <v>83</v>
      </c>
      <c r="AP109" s="107" t="s">
        <v>84</v>
      </c>
      <c r="AQ109" s="105" t="s">
        <v>85</v>
      </c>
      <c r="AR109" s="92" t="s">
        <v>86</v>
      </c>
      <c r="AS109" s="92" t="s">
        <v>87</v>
      </c>
      <c r="AT109" s="92" t="s">
        <v>88</v>
      </c>
    </row>
    <row r="110" spans="1:46" x14ac:dyDescent="0.2">
      <c r="A110" s="68" t="s">
        <v>89</v>
      </c>
      <c r="B110" s="108">
        <v>41064</v>
      </c>
      <c r="C110" s="109">
        <v>0.69652777777777775</v>
      </c>
      <c r="D110" s="68" t="s">
        <v>90</v>
      </c>
      <c r="E110" s="68" t="s">
        <v>91</v>
      </c>
      <c r="F110" s="68" t="s">
        <v>32</v>
      </c>
      <c r="G110" s="68" t="s">
        <v>21</v>
      </c>
      <c r="H110" s="68" t="str">
        <f>VLOOKUP($G110,'[1]Site Code Table'!$A$2:$Q$301,7,FALSE)</f>
        <v>MT</v>
      </c>
      <c r="I110" s="68" t="s">
        <v>92</v>
      </c>
      <c r="J110" s="68" t="str">
        <f>VLOOKUP($G110,'[1]Site Code Table'!$A$2:$Q$301,2,FALSE)</f>
        <v>South McQuesten River</v>
      </c>
      <c r="K110" s="68" t="str">
        <f>VLOOKUP($G110,'[1]Site Code Table'!$A$2:$Q$301,4,FALSE)</f>
        <v>South McQuesten River</v>
      </c>
      <c r="L110" s="68" t="str">
        <f>VLOOKUP($G110,'[1]Site Code Table'!$A$2:$Q$301,5,FALSE)</f>
        <v>South McQuesten near the mouth at the Alaska Highway bridge</v>
      </c>
      <c r="M110" s="110">
        <f>VLOOKUP($G110,'[1]Site Code Table'!$A$2:$Q$301,10,FALSE)</f>
        <v>63.555370000000003</v>
      </c>
      <c r="N110" s="110">
        <f>VLOOKUP($G110,'[1]Site Code Table'!$A$2:$Q$301,11,FALSE)</f>
        <v>-137.4127</v>
      </c>
      <c r="O110" s="110" t="str">
        <f>VLOOKUP($G110,'[1]Site Code Table'!$A$2:$Q$301,3,FALSE)</f>
        <v>A</v>
      </c>
      <c r="P110" s="110" t="str">
        <f>VLOOKUP($G110,'[1]Site Code Table'!$A$2:$Q$301,13,FALSE)</f>
        <v>High</v>
      </c>
      <c r="Q110" s="111">
        <f>VLOOKUP($G110,'[1]Site Code Table'!$A$2:$Q$301,14,FALSE)</f>
        <v>0</v>
      </c>
      <c r="R110" s="111" t="str">
        <f>VLOOKUP($G110,'[1]Site Code Table'!$A$2:$Q$301,15,FALSE)</f>
        <v>NA</v>
      </c>
      <c r="S110" s="112">
        <f>VLOOKUP($G110,'[1]Site Code Table'!$A$2:$Q$301,16,FALSE)</f>
        <v>25</v>
      </c>
      <c r="T110" s="113" t="str">
        <f>IF(S110&gt;U110,"Below","Above")</f>
        <v>Below</v>
      </c>
      <c r="U110" s="47">
        <v>19</v>
      </c>
      <c r="V110" s="47">
        <v>0</v>
      </c>
      <c r="W110" s="47">
        <v>198</v>
      </c>
      <c r="X110" s="114">
        <v>7.7</v>
      </c>
      <c r="Y110" s="47">
        <v>10</v>
      </c>
      <c r="Z110" s="112" t="str">
        <f>VLOOKUP($G110,'[1]Site Code Table'!$A$2:$Q$301,17,FALSE)</f>
        <v xml:space="preserve"> 09DD004</v>
      </c>
      <c r="AA110" s="68" t="s">
        <v>32</v>
      </c>
      <c r="AB110" s="68" t="s">
        <v>32</v>
      </c>
      <c r="AC110" s="68">
        <v>144.04</v>
      </c>
      <c r="AD110" s="115">
        <f>(U110*AC110*(3600/1000))</f>
        <v>9852.3359999999993</v>
      </c>
      <c r="AE110" s="68">
        <v>142</v>
      </c>
      <c r="AF110" s="116">
        <f>(U110*AE110*(3600/1000) *24)</f>
        <v>233107.20000000001</v>
      </c>
      <c r="AG110" s="68">
        <v>19</v>
      </c>
      <c r="AH110" s="68">
        <v>7.3</v>
      </c>
      <c r="AI110" s="68" t="s">
        <v>32</v>
      </c>
      <c r="AJ110" s="68" t="s">
        <v>32</v>
      </c>
      <c r="AK110" s="68" t="s">
        <v>32</v>
      </c>
      <c r="AL110" s="68" t="s">
        <v>32</v>
      </c>
      <c r="AM110" s="68" t="s">
        <v>93</v>
      </c>
      <c r="AN110" s="68" t="s">
        <v>21</v>
      </c>
      <c r="AO110" s="68" t="s">
        <v>32</v>
      </c>
      <c r="AP110" s="68">
        <v>16.78</v>
      </c>
      <c r="AQ110" s="68">
        <v>103.5</v>
      </c>
      <c r="AR110" s="117"/>
      <c r="AS110" s="68"/>
      <c r="AT110" s="68"/>
    </row>
    <row r="111" spans="1:46" x14ac:dyDescent="0.2">
      <c r="A111" s="68" t="s">
        <v>94</v>
      </c>
      <c r="B111" s="108">
        <v>41067</v>
      </c>
      <c r="C111" s="109">
        <v>0.61458333333333337</v>
      </c>
      <c r="D111" s="68" t="s">
        <v>95</v>
      </c>
      <c r="E111" s="68" t="s">
        <v>91</v>
      </c>
      <c r="F111" s="68" t="s">
        <v>32</v>
      </c>
      <c r="G111" s="68" t="s">
        <v>21</v>
      </c>
      <c r="H111" s="68" t="str">
        <f>VLOOKUP($G111,'[1]Site Code Table'!$A$2:$Q$301,7,FALSE)</f>
        <v>MT</v>
      </c>
      <c r="I111" s="68" t="s">
        <v>92</v>
      </c>
      <c r="J111" s="68" t="str">
        <f>VLOOKUP($G111,'[1]Site Code Table'!$A$2:$Q$301,2,FALSE)</f>
        <v>South McQuesten River</v>
      </c>
      <c r="K111" s="68" t="str">
        <f>VLOOKUP($G111,'[1]Site Code Table'!$A$2:$Q$301,4,FALSE)</f>
        <v>South McQuesten River</v>
      </c>
      <c r="L111" s="68" t="str">
        <f>VLOOKUP($G111,'[1]Site Code Table'!$A$2:$Q$301,5,FALSE)</f>
        <v>South McQuesten near the mouth at the Alaska Highway bridge</v>
      </c>
      <c r="M111" s="110">
        <f>VLOOKUP($G111,'[1]Site Code Table'!$A$2:$Q$301,10,FALSE)</f>
        <v>63.555370000000003</v>
      </c>
      <c r="N111" s="110">
        <f>VLOOKUP($G111,'[1]Site Code Table'!$A$2:$Q$301,11,FALSE)</f>
        <v>-137.4127</v>
      </c>
      <c r="O111" s="110" t="str">
        <f>VLOOKUP($G111,'[1]Site Code Table'!$A$2:$Q$301,3,FALSE)</f>
        <v>A</v>
      </c>
      <c r="P111" s="110" t="str">
        <f>VLOOKUP($G111,'[1]Site Code Table'!$A$2:$Q$301,13,FALSE)</f>
        <v>High</v>
      </c>
      <c r="Q111" s="111">
        <f>VLOOKUP($G111,'[1]Site Code Table'!$A$2:$Q$301,14,FALSE)</f>
        <v>0</v>
      </c>
      <c r="R111" s="111" t="str">
        <f>VLOOKUP($G111,'[1]Site Code Table'!$A$2:$Q$301,15,FALSE)</f>
        <v>NA</v>
      </c>
      <c r="S111" s="112">
        <f>VLOOKUP($G111,'[1]Site Code Table'!$A$2:$Q$301,16,FALSE)</f>
        <v>25</v>
      </c>
      <c r="T111" s="118" t="str">
        <f>IF(S111&gt;U111,"Below","Above")</f>
        <v>Above</v>
      </c>
      <c r="U111" s="47">
        <v>25</v>
      </c>
      <c r="V111" s="47">
        <v>0</v>
      </c>
      <c r="W111" s="47">
        <v>184</v>
      </c>
      <c r="X111" s="114">
        <v>8</v>
      </c>
      <c r="Y111" s="47">
        <v>13</v>
      </c>
      <c r="Z111" s="112" t="str">
        <f>VLOOKUP($G111,'[1]Site Code Table'!$A$2:$Q$301,17,FALSE)</f>
        <v xml:space="preserve"> 09DD004</v>
      </c>
      <c r="AA111" s="68" t="s">
        <v>32</v>
      </c>
      <c r="AB111" s="68" t="s">
        <v>32</v>
      </c>
      <c r="AC111" s="68">
        <v>172.53</v>
      </c>
      <c r="AD111" s="115">
        <f>(U111*AC111*(3600/1000))</f>
        <v>15527.7</v>
      </c>
      <c r="AE111" s="119">
        <v>173</v>
      </c>
      <c r="AF111" s="116">
        <f>(U111*AE111*(3600/1000) *24)</f>
        <v>373680</v>
      </c>
      <c r="AG111" s="68">
        <v>19</v>
      </c>
      <c r="AH111" s="68">
        <v>7.3</v>
      </c>
      <c r="AI111" s="68" t="s">
        <v>32</v>
      </c>
      <c r="AJ111" s="68" t="s">
        <v>32</v>
      </c>
      <c r="AK111" s="68" t="s">
        <v>32</v>
      </c>
      <c r="AL111" s="68" t="s">
        <v>32</v>
      </c>
      <c r="AM111" s="68" t="s">
        <v>93</v>
      </c>
      <c r="AN111" s="68" t="s">
        <v>21</v>
      </c>
      <c r="AO111" s="68" t="s">
        <v>32</v>
      </c>
      <c r="AP111" s="68">
        <v>15.46</v>
      </c>
      <c r="AQ111" s="68" t="s">
        <v>32</v>
      </c>
      <c r="AR111" s="117"/>
      <c r="AS111" s="68"/>
      <c r="AT111" s="68"/>
    </row>
    <row r="112" spans="1:46" x14ac:dyDescent="0.2">
      <c r="A112" s="68" t="s">
        <v>96</v>
      </c>
      <c r="B112" s="108">
        <v>41086</v>
      </c>
      <c r="C112" s="109">
        <v>0.85763888888888884</v>
      </c>
      <c r="D112" s="68" t="s">
        <v>97</v>
      </c>
      <c r="E112" s="68" t="s">
        <v>91</v>
      </c>
      <c r="F112" s="68" t="s">
        <v>32</v>
      </c>
      <c r="G112" s="68" t="s">
        <v>28</v>
      </c>
      <c r="H112" s="68" t="str">
        <f>VLOOKUP($G112,'[1]Site Code Table'!$A$2:$Q$301,7,FALSE)</f>
        <v>O</v>
      </c>
      <c r="I112" s="68" t="s">
        <v>99</v>
      </c>
      <c r="J112" s="68" t="str">
        <f>VLOOKUP($G112,'[1]Site Code Table'!$A$2:$Q$301,2,FALSE)</f>
        <v>South McQuesten River</v>
      </c>
      <c r="K112" s="68" t="str">
        <f>VLOOKUP($G112,'[1]Site Code Table'!$A$2:$Q$301,4,FALSE)</f>
        <v>South McQuesten River</v>
      </c>
      <c r="L112" s="68" t="str">
        <f>VLOOKUP($G112,'[1]Site Code Table'!$A$2:$Q$301,5,FALSE)</f>
        <v>South McQuesten downstream of Haggart Creek mouth</v>
      </c>
      <c r="M112" s="110">
        <f>VLOOKUP($G112,'[1]Site Code Table'!$A$2:$Q$301,10,FALSE)</f>
        <v>63.891559999999998</v>
      </c>
      <c r="N112" s="110">
        <f>VLOOKUP($G112,'[1]Site Code Table'!$A$2:$Q$301,11,FALSE)</f>
        <v>-136.03003000000001</v>
      </c>
      <c r="O112" s="110" t="str">
        <f>VLOOKUP($G112,'[1]Site Code Table'!$A$2:$Q$301,3,FALSE)</f>
        <v>A</v>
      </c>
      <c r="P112" s="110" t="str">
        <f>VLOOKUP($G112,'[1]Site Code Table'!$A$2:$Q$301,13,FALSE)</f>
        <v>High</v>
      </c>
      <c r="Q112" s="111">
        <f>VLOOKUP($G112,'[1]Site Code Table'!$A$2:$Q$301,14,FALSE)</f>
        <v>0</v>
      </c>
      <c r="R112" s="111" t="str">
        <f>VLOOKUP($G112,'[1]Site Code Table'!$A$2:$Q$301,15,FALSE)</f>
        <v>NA</v>
      </c>
      <c r="S112" s="112">
        <f>VLOOKUP($G112,'[1]Site Code Table'!$A$2:$Q$301,16,FALSE)</f>
        <v>25</v>
      </c>
      <c r="T112" s="120" t="str">
        <f t="shared" ref="T112:T127" si="0">IF(S112&gt;U112,"Below","Above")</f>
        <v>Below</v>
      </c>
      <c r="U112" s="47">
        <v>4</v>
      </c>
      <c r="V112" s="47">
        <v>0</v>
      </c>
      <c r="W112" s="47">
        <v>336</v>
      </c>
      <c r="X112" s="114">
        <v>7.9</v>
      </c>
      <c r="Y112" s="47">
        <v>4</v>
      </c>
      <c r="Z112" s="112" t="str">
        <f>VLOOKUP($G112,'[1]Site Code Table'!$A$2:$Q$301,17,FALSE)</f>
        <v>NA</v>
      </c>
      <c r="AA112" s="68" t="s">
        <v>32</v>
      </c>
      <c r="AB112" s="68" t="s">
        <v>32</v>
      </c>
      <c r="AC112" s="68" t="s">
        <v>100</v>
      </c>
      <c r="AD112" s="68" t="s">
        <v>32</v>
      </c>
      <c r="AE112" s="68" t="s">
        <v>32</v>
      </c>
      <c r="AF112" s="68" t="s">
        <v>32</v>
      </c>
      <c r="AG112" s="68">
        <v>18</v>
      </c>
      <c r="AH112" s="68">
        <v>15.3</v>
      </c>
      <c r="AI112" s="68">
        <v>3.8</v>
      </c>
      <c r="AJ112" s="68" t="s">
        <v>32</v>
      </c>
      <c r="AK112" s="68">
        <v>16.600000000000001</v>
      </c>
      <c r="AL112" s="68">
        <v>0</v>
      </c>
      <c r="AM112" s="68" t="s">
        <v>93</v>
      </c>
      <c r="AN112" s="68" t="s">
        <v>28</v>
      </c>
      <c r="AO112" s="68" t="s">
        <v>32</v>
      </c>
      <c r="AP112" s="68">
        <v>10.96</v>
      </c>
      <c r="AQ112" s="68">
        <v>85.3</v>
      </c>
      <c r="AR112" s="117" t="s">
        <v>101</v>
      </c>
      <c r="AS112" s="68"/>
      <c r="AT112" s="68"/>
    </row>
    <row r="113" spans="1:46" x14ac:dyDescent="0.2">
      <c r="A113" s="68" t="s">
        <v>102</v>
      </c>
      <c r="B113" s="108">
        <v>41090</v>
      </c>
      <c r="C113" s="109">
        <v>0.60763888888888895</v>
      </c>
      <c r="D113" s="68" t="s">
        <v>103</v>
      </c>
      <c r="E113" s="68" t="s">
        <v>91</v>
      </c>
      <c r="F113" s="68" t="s">
        <v>32</v>
      </c>
      <c r="G113" s="68" t="s">
        <v>21</v>
      </c>
      <c r="H113" s="68" t="str">
        <f>VLOOKUP($G113,'[1]Site Code Table'!$A$2:$Q$301,7,FALSE)</f>
        <v>MT</v>
      </c>
      <c r="I113" s="68" t="s">
        <v>92</v>
      </c>
      <c r="J113" s="68" t="str">
        <f>VLOOKUP($G113,'[1]Site Code Table'!$A$2:$Q$301,2,FALSE)</f>
        <v>South McQuesten River</v>
      </c>
      <c r="K113" s="68" t="str">
        <f>VLOOKUP($G113,'[1]Site Code Table'!$A$2:$Q$301,4,FALSE)</f>
        <v>South McQuesten River</v>
      </c>
      <c r="L113" s="68" t="str">
        <f>VLOOKUP($G113,'[1]Site Code Table'!$A$2:$Q$301,5,FALSE)</f>
        <v>South McQuesten near the mouth at the Alaska Highway bridge</v>
      </c>
      <c r="M113" s="110">
        <f>VLOOKUP($G113,'[1]Site Code Table'!$A$2:$Q$301,10,FALSE)</f>
        <v>63.555370000000003</v>
      </c>
      <c r="N113" s="110">
        <f>VLOOKUP($G113,'[1]Site Code Table'!$A$2:$Q$301,11,FALSE)</f>
        <v>-137.4127</v>
      </c>
      <c r="O113" s="110" t="str">
        <f>VLOOKUP($G113,'[1]Site Code Table'!$A$2:$Q$301,3,FALSE)</f>
        <v>A</v>
      </c>
      <c r="P113" s="110" t="str">
        <f>VLOOKUP($G113,'[1]Site Code Table'!$A$2:$Q$301,13,FALSE)</f>
        <v>High</v>
      </c>
      <c r="Q113" s="111">
        <f>VLOOKUP($G113,'[1]Site Code Table'!$A$2:$Q$301,14,FALSE)</f>
        <v>0</v>
      </c>
      <c r="R113" s="111" t="str">
        <f>VLOOKUP($G113,'[1]Site Code Table'!$A$2:$Q$301,15,FALSE)</f>
        <v>NA</v>
      </c>
      <c r="S113" s="112">
        <f>VLOOKUP($G113,'[1]Site Code Table'!$A$2:$Q$301,16,FALSE)</f>
        <v>25</v>
      </c>
      <c r="T113" s="120" t="str">
        <f t="shared" si="0"/>
        <v>Below</v>
      </c>
      <c r="U113" s="47">
        <v>4</v>
      </c>
      <c r="V113" s="47">
        <v>0</v>
      </c>
      <c r="W113" s="47">
        <v>281</v>
      </c>
      <c r="X113" s="114">
        <v>8</v>
      </c>
      <c r="Y113" s="47">
        <v>3</v>
      </c>
      <c r="Z113" s="112" t="str">
        <f>VLOOKUP($G113,'[1]Site Code Table'!$A$2:$Q$301,17,FALSE)</f>
        <v xml:space="preserve"> 09DD004</v>
      </c>
      <c r="AA113" s="68" t="s">
        <v>32</v>
      </c>
      <c r="AB113" s="68" t="s">
        <v>32</v>
      </c>
      <c r="AC113" s="68">
        <v>66.150000000000006</v>
      </c>
      <c r="AD113" s="115">
        <f>(U113*AC113*(3600/1000))</f>
        <v>952.56000000000006</v>
      </c>
      <c r="AE113" s="68">
        <v>66.7</v>
      </c>
      <c r="AF113" s="116">
        <f>(U113*AE113*(3600/1000) *24)</f>
        <v>23051.52</v>
      </c>
      <c r="AG113" s="68">
        <v>10</v>
      </c>
      <c r="AH113" s="68">
        <v>8.8000000000000007</v>
      </c>
      <c r="AI113" s="68" t="s">
        <v>32</v>
      </c>
      <c r="AJ113" s="68" t="s">
        <v>32</v>
      </c>
      <c r="AK113" s="68" t="s">
        <v>32</v>
      </c>
      <c r="AL113" s="68" t="s">
        <v>32</v>
      </c>
      <c r="AM113" s="68" t="s">
        <v>93</v>
      </c>
      <c r="AN113" s="68" t="s">
        <v>21</v>
      </c>
      <c r="AO113" s="68" t="s">
        <v>32</v>
      </c>
      <c r="AP113" s="68">
        <v>13.98</v>
      </c>
      <c r="AQ113" s="68">
        <v>91.2</v>
      </c>
      <c r="AR113" s="117" t="s">
        <v>104</v>
      </c>
      <c r="AS113" s="68"/>
      <c r="AT113" s="68"/>
    </row>
    <row r="114" spans="1:46" ht="15.75" x14ac:dyDescent="0.25">
      <c r="A114" s="68" t="s">
        <v>105</v>
      </c>
      <c r="B114" s="108">
        <v>41091</v>
      </c>
      <c r="C114" s="68" t="s">
        <v>106</v>
      </c>
      <c r="D114" s="68" t="s">
        <v>107</v>
      </c>
      <c r="E114" s="68" t="s">
        <v>108</v>
      </c>
      <c r="F114" s="68" t="s">
        <v>32</v>
      </c>
      <c r="G114" s="52" t="s">
        <v>21</v>
      </c>
      <c r="H114" s="68" t="str">
        <f>VLOOKUP($G114,'[1]Site Code Table'!$A$2:$Q$301,7,FALSE)</f>
        <v>MT</v>
      </c>
      <c r="I114" s="68" t="s">
        <v>92</v>
      </c>
      <c r="J114" s="68" t="str">
        <f>VLOOKUP($G114,'[1]Site Code Table'!$A$2:$Q$301,2,FALSE)</f>
        <v>South McQuesten River</v>
      </c>
      <c r="K114" s="68" t="str">
        <f>VLOOKUP($G114,'[1]Site Code Table'!$A$2:$Q$301,4,FALSE)</f>
        <v>South McQuesten River</v>
      </c>
      <c r="L114" s="68" t="str">
        <f>VLOOKUP($G114,'[1]Site Code Table'!$A$2:$Q$301,5,FALSE)</f>
        <v>South McQuesten near the mouth at the Alaska Highway bridge</v>
      </c>
      <c r="M114" s="110">
        <f>VLOOKUP($G114,'[1]Site Code Table'!$A$2:$Q$301,10,FALSE)</f>
        <v>63.555370000000003</v>
      </c>
      <c r="N114" s="110">
        <f>VLOOKUP($G114,'[1]Site Code Table'!$A$2:$Q$301,11,FALSE)</f>
        <v>-137.4127</v>
      </c>
      <c r="O114" s="110" t="str">
        <f>VLOOKUP($G114,'[1]Site Code Table'!$A$2:$Q$301,3,FALSE)</f>
        <v>A</v>
      </c>
      <c r="P114" s="110" t="str">
        <f>VLOOKUP($G114,'[1]Site Code Table'!$A$2:$Q$301,13,FALSE)</f>
        <v>High</v>
      </c>
      <c r="Q114" s="111">
        <f>VLOOKUP($G114,'[1]Site Code Table'!$A$2:$Q$301,14,FALSE)</f>
        <v>0</v>
      </c>
      <c r="R114" s="111" t="str">
        <f>VLOOKUP($G114,'[1]Site Code Table'!$A$2:$Q$301,15,FALSE)</f>
        <v>NA</v>
      </c>
      <c r="S114" s="112">
        <f>VLOOKUP($G114,'[1]Site Code Table'!$A$2:$Q$301,16,FALSE)</f>
        <v>25</v>
      </c>
      <c r="T114" s="113" t="str">
        <f t="shared" si="0"/>
        <v>Below</v>
      </c>
      <c r="U114" s="47">
        <v>4</v>
      </c>
      <c r="V114" s="47">
        <v>0</v>
      </c>
      <c r="W114" s="47">
        <v>285</v>
      </c>
      <c r="X114" s="114">
        <v>7.8</v>
      </c>
      <c r="Y114" s="47">
        <v>2</v>
      </c>
      <c r="Z114" s="112" t="str">
        <f>VLOOKUP($G114,'[1]Site Code Table'!$A$2:$Q$301,17,FALSE)</f>
        <v xml:space="preserve"> 09DD004</v>
      </c>
      <c r="AA114" s="68" t="s">
        <v>32</v>
      </c>
      <c r="AB114" s="68" t="s">
        <v>32</v>
      </c>
      <c r="AC114" s="68" t="s">
        <v>32</v>
      </c>
      <c r="AD114" s="68" t="s">
        <v>32</v>
      </c>
      <c r="AE114" s="68">
        <v>66.099999999999994</v>
      </c>
      <c r="AF114" s="116">
        <f t="shared" ref="AF114:AF126" si="1">(U114*AE114*(3600/1000) *24)</f>
        <v>22844.159999999996</v>
      </c>
      <c r="AG114" s="68" t="s">
        <v>32</v>
      </c>
      <c r="AH114" s="68" t="s">
        <v>32</v>
      </c>
      <c r="AI114" s="68" t="s">
        <v>32</v>
      </c>
      <c r="AJ114" s="68" t="s">
        <v>32</v>
      </c>
      <c r="AK114" s="68" t="s">
        <v>32</v>
      </c>
      <c r="AL114" s="68" t="s">
        <v>32</v>
      </c>
      <c r="AM114" s="68" t="s">
        <v>93</v>
      </c>
      <c r="AN114" s="68" t="s">
        <v>21</v>
      </c>
      <c r="AO114" s="68" t="s">
        <v>32</v>
      </c>
      <c r="AP114" s="68" t="s">
        <v>32</v>
      </c>
      <c r="AQ114" s="68" t="s">
        <v>32</v>
      </c>
      <c r="AR114" s="117" t="s">
        <v>109</v>
      </c>
      <c r="AS114" s="68"/>
      <c r="AT114" s="68"/>
    </row>
    <row r="115" spans="1:46" ht="15.75" x14ac:dyDescent="0.25">
      <c r="A115" s="68" t="s">
        <v>110</v>
      </c>
      <c r="B115" s="108">
        <v>41092</v>
      </c>
      <c r="C115" s="68" t="s">
        <v>106</v>
      </c>
      <c r="D115" s="68" t="s">
        <v>111</v>
      </c>
      <c r="E115" s="68" t="s">
        <v>108</v>
      </c>
      <c r="F115" s="68" t="s">
        <v>32</v>
      </c>
      <c r="G115" s="52" t="s">
        <v>21</v>
      </c>
      <c r="H115" s="68" t="str">
        <f>VLOOKUP($G115,'[1]Site Code Table'!$A$2:$Q$301,7,FALSE)</f>
        <v>MT</v>
      </c>
      <c r="I115" s="68" t="s">
        <v>92</v>
      </c>
      <c r="J115" s="68" t="str">
        <f>VLOOKUP($G115,'[1]Site Code Table'!$A$2:$Q$301,2,FALSE)</f>
        <v>South McQuesten River</v>
      </c>
      <c r="K115" s="68" t="str">
        <f>VLOOKUP($G115,'[1]Site Code Table'!$A$2:$Q$301,4,FALSE)</f>
        <v>South McQuesten River</v>
      </c>
      <c r="L115" s="68" t="str">
        <f>VLOOKUP($G115,'[1]Site Code Table'!$A$2:$Q$301,5,FALSE)</f>
        <v>South McQuesten near the mouth at the Alaska Highway bridge</v>
      </c>
      <c r="M115" s="110">
        <f>VLOOKUP($G115,'[1]Site Code Table'!$A$2:$Q$301,10,FALSE)</f>
        <v>63.555370000000003</v>
      </c>
      <c r="N115" s="110">
        <f>VLOOKUP($G115,'[1]Site Code Table'!$A$2:$Q$301,11,FALSE)</f>
        <v>-137.4127</v>
      </c>
      <c r="O115" s="110" t="str">
        <f>VLOOKUP($G115,'[1]Site Code Table'!$A$2:$Q$301,3,FALSE)</f>
        <v>A</v>
      </c>
      <c r="P115" s="110" t="str">
        <f>VLOOKUP($G115,'[1]Site Code Table'!$A$2:$Q$301,13,FALSE)</f>
        <v>High</v>
      </c>
      <c r="Q115" s="111">
        <f>VLOOKUP($G115,'[1]Site Code Table'!$A$2:$Q$301,14,FALSE)</f>
        <v>0</v>
      </c>
      <c r="R115" s="111" t="str">
        <f>VLOOKUP($G115,'[1]Site Code Table'!$A$2:$Q$301,15,FALSE)</f>
        <v>NA</v>
      </c>
      <c r="S115" s="112">
        <f>VLOOKUP($G115,'[1]Site Code Table'!$A$2:$Q$301,16,FALSE)</f>
        <v>25</v>
      </c>
      <c r="T115" s="113" t="str">
        <f t="shared" si="0"/>
        <v>Below</v>
      </c>
      <c r="U115" s="47">
        <v>6</v>
      </c>
      <c r="V115" s="47">
        <v>0</v>
      </c>
      <c r="W115" s="47">
        <v>287</v>
      </c>
      <c r="X115" s="114">
        <v>7.9</v>
      </c>
      <c r="Y115" s="47">
        <v>2</v>
      </c>
      <c r="Z115" s="112" t="str">
        <f>VLOOKUP($G115,'[1]Site Code Table'!$A$2:$Q$301,17,FALSE)</f>
        <v xml:space="preserve"> 09DD004</v>
      </c>
      <c r="AA115" s="68" t="s">
        <v>32</v>
      </c>
      <c r="AB115" s="68" t="s">
        <v>32</v>
      </c>
      <c r="AC115" s="68" t="s">
        <v>32</v>
      </c>
      <c r="AD115" s="68" t="s">
        <v>32</v>
      </c>
      <c r="AE115" s="68">
        <v>66.5</v>
      </c>
      <c r="AF115" s="116">
        <f t="shared" si="1"/>
        <v>34473.600000000006</v>
      </c>
      <c r="AG115" s="68" t="s">
        <v>32</v>
      </c>
      <c r="AH115" s="68" t="s">
        <v>32</v>
      </c>
      <c r="AI115" s="68" t="s">
        <v>32</v>
      </c>
      <c r="AJ115" s="68" t="s">
        <v>32</v>
      </c>
      <c r="AK115" s="68" t="s">
        <v>32</v>
      </c>
      <c r="AL115" s="68" t="s">
        <v>32</v>
      </c>
      <c r="AM115" s="68" t="s">
        <v>93</v>
      </c>
      <c r="AN115" s="68" t="s">
        <v>21</v>
      </c>
      <c r="AO115" s="68" t="s">
        <v>32</v>
      </c>
      <c r="AP115" s="68" t="s">
        <v>32</v>
      </c>
      <c r="AQ115" s="68" t="s">
        <v>32</v>
      </c>
      <c r="AR115" s="117" t="s">
        <v>109</v>
      </c>
      <c r="AS115" s="68"/>
      <c r="AT115" s="68"/>
    </row>
    <row r="116" spans="1:46" ht="15.75" x14ac:dyDescent="0.25">
      <c r="A116" s="68" t="s">
        <v>112</v>
      </c>
      <c r="B116" s="108">
        <v>41093</v>
      </c>
      <c r="C116" s="68" t="s">
        <v>106</v>
      </c>
      <c r="D116" s="68" t="s">
        <v>113</v>
      </c>
      <c r="E116" s="68" t="s">
        <v>108</v>
      </c>
      <c r="F116" s="68" t="s">
        <v>32</v>
      </c>
      <c r="G116" s="52" t="s">
        <v>21</v>
      </c>
      <c r="H116" s="68" t="str">
        <f>VLOOKUP($G116,'[1]Site Code Table'!$A$2:$Q$301,7,FALSE)</f>
        <v>MT</v>
      </c>
      <c r="I116" s="68" t="s">
        <v>92</v>
      </c>
      <c r="J116" s="68" t="str">
        <f>VLOOKUP($G116,'[1]Site Code Table'!$A$2:$Q$301,2,FALSE)</f>
        <v>South McQuesten River</v>
      </c>
      <c r="K116" s="68" t="str">
        <f>VLOOKUP($G116,'[1]Site Code Table'!$A$2:$Q$301,4,FALSE)</f>
        <v>South McQuesten River</v>
      </c>
      <c r="L116" s="68" t="str">
        <f>VLOOKUP($G116,'[1]Site Code Table'!$A$2:$Q$301,5,FALSE)</f>
        <v>South McQuesten near the mouth at the Alaska Highway bridge</v>
      </c>
      <c r="M116" s="110">
        <f>VLOOKUP($G116,'[1]Site Code Table'!$A$2:$Q$301,10,FALSE)</f>
        <v>63.555370000000003</v>
      </c>
      <c r="N116" s="110">
        <f>VLOOKUP($G116,'[1]Site Code Table'!$A$2:$Q$301,11,FALSE)</f>
        <v>-137.4127</v>
      </c>
      <c r="O116" s="110" t="str">
        <f>VLOOKUP($G116,'[1]Site Code Table'!$A$2:$Q$301,3,FALSE)</f>
        <v>A</v>
      </c>
      <c r="P116" s="110" t="str">
        <f>VLOOKUP($G116,'[1]Site Code Table'!$A$2:$Q$301,13,FALSE)</f>
        <v>High</v>
      </c>
      <c r="Q116" s="111">
        <f>VLOOKUP($G116,'[1]Site Code Table'!$A$2:$Q$301,14,FALSE)</f>
        <v>0</v>
      </c>
      <c r="R116" s="111" t="str">
        <f>VLOOKUP($G116,'[1]Site Code Table'!$A$2:$Q$301,15,FALSE)</f>
        <v>NA</v>
      </c>
      <c r="S116" s="112">
        <f>VLOOKUP($G116,'[1]Site Code Table'!$A$2:$Q$301,16,FALSE)</f>
        <v>25</v>
      </c>
      <c r="T116" s="113" t="str">
        <f t="shared" si="0"/>
        <v>Below</v>
      </c>
      <c r="U116" s="47">
        <v>8</v>
      </c>
      <c r="V116" s="47">
        <v>0</v>
      </c>
      <c r="W116" s="47">
        <v>289</v>
      </c>
      <c r="X116" s="114">
        <v>7.8</v>
      </c>
      <c r="Y116" s="47">
        <v>2</v>
      </c>
      <c r="Z116" s="112" t="str">
        <f>VLOOKUP($G116,'[1]Site Code Table'!$A$2:$Q$301,17,FALSE)</f>
        <v xml:space="preserve"> 09DD004</v>
      </c>
      <c r="AA116" s="68" t="s">
        <v>32</v>
      </c>
      <c r="AB116" s="68" t="s">
        <v>32</v>
      </c>
      <c r="AC116" s="68" t="s">
        <v>32</v>
      </c>
      <c r="AD116" s="68" t="s">
        <v>32</v>
      </c>
      <c r="AE116" s="68">
        <v>67.5</v>
      </c>
      <c r="AF116" s="116">
        <f t="shared" si="1"/>
        <v>46656</v>
      </c>
      <c r="AG116" s="68" t="s">
        <v>32</v>
      </c>
      <c r="AH116" s="68" t="s">
        <v>32</v>
      </c>
      <c r="AI116" s="68" t="s">
        <v>32</v>
      </c>
      <c r="AJ116" s="68" t="s">
        <v>32</v>
      </c>
      <c r="AK116" s="68" t="s">
        <v>32</v>
      </c>
      <c r="AL116" s="68" t="s">
        <v>32</v>
      </c>
      <c r="AM116" s="68" t="s">
        <v>93</v>
      </c>
      <c r="AN116" s="68" t="s">
        <v>21</v>
      </c>
      <c r="AO116" s="68" t="s">
        <v>32</v>
      </c>
      <c r="AP116" s="68" t="s">
        <v>32</v>
      </c>
      <c r="AQ116" s="68" t="s">
        <v>32</v>
      </c>
      <c r="AR116" s="117" t="s">
        <v>109</v>
      </c>
      <c r="AS116" s="68"/>
      <c r="AT116" s="68"/>
    </row>
    <row r="117" spans="1:46" ht="15.75" x14ac:dyDescent="0.25">
      <c r="A117" s="68" t="s">
        <v>114</v>
      </c>
      <c r="B117" s="108">
        <v>41094</v>
      </c>
      <c r="C117" s="68" t="s">
        <v>106</v>
      </c>
      <c r="D117" s="68" t="s">
        <v>115</v>
      </c>
      <c r="E117" s="68" t="s">
        <v>108</v>
      </c>
      <c r="F117" s="68" t="s">
        <v>32</v>
      </c>
      <c r="G117" s="52" t="s">
        <v>21</v>
      </c>
      <c r="H117" s="68" t="str">
        <f>VLOOKUP($G117,'[1]Site Code Table'!$A$2:$Q$301,7,FALSE)</f>
        <v>MT</v>
      </c>
      <c r="I117" s="68" t="s">
        <v>92</v>
      </c>
      <c r="J117" s="68" t="str">
        <f>VLOOKUP($G117,'[1]Site Code Table'!$A$2:$Q$301,2,FALSE)</f>
        <v>South McQuesten River</v>
      </c>
      <c r="K117" s="68" t="str">
        <f>VLOOKUP($G117,'[1]Site Code Table'!$A$2:$Q$301,4,FALSE)</f>
        <v>South McQuesten River</v>
      </c>
      <c r="L117" s="68" t="str">
        <f>VLOOKUP($G117,'[1]Site Code Table'!$A$2:$Q$301,5,FALSE)</f>
        <v>South McQuesten near the mouth at the Alaska Highway bridge</v>
      </c>
      <c r="M117" s="110">
        <f>VLOOKUP($G117,'[1]Site Code Table'!$A$2:$Q$301,10,FALSE)</f>
        <v>63.555370000000003</v>
      </c>
      <c r="N117" s="110">
        <f>VLOOKUP($G117,'[1]Site Code Table'!$A$2:$Q$301,11,FALSE)</f>
        <v>-137.4127</v>
      </c>
      <c r="O117" s="110" t="str">
        <f>VLOOKUP($G117,'[1]Site Code Table'!$A$2:$Q$301,3,FALSE)</f>
        <v>A</v>
      </c>
      <c r="P117" s="110" t="str">
        <f>VLOOKUP($G117,'[1]Site Code Table'!$A$2:$Q$301,13,FALSE)</f>
        <v>High</v>
      </c>
      <c r="Q117" s="111">
        <f>VLOOKUP($G117,'[1]Site Code Table'!$A$2:$Q$301,14,FALSE)</f>
        <v>0</v>
      </c>
      <c r="R117" s="111" t="str">
        <f>VLOOKUP($G117,'[1]Site Code Table'!$A$2:$Q$301,15,FALSE)</f>
        <v>NA</v>
      </c>
      <c r="S117" s="112">
        <f>VLOOKUP($G117,'[1]Site Code Table'!$A$2:$Q$301,16,FALSE)</f>
        <v>25</v>
      </c>
      <c r="T117" s="113" t="str">
        <f t="shared" si="0"/>
        <v>Below</v>
      </c>
      <c r="U117" s="47">
        <v>7</v>
      </c>
      <c r="V117" s="47">
        <v>0</v>
      </c>
      <c r="W117" s="47">
        <v>289</v>
      </c>
      <c r="X117" s="114">
        <v>7.9</v>
      </c>
      <c r="Y117" s="47">
        <v>2</v>
      </c>
      <c r="Z117" s="112" t="str">
        <f>VLOOKUP($G117,'[1]Site Code Table'!$A$2:$Q$301,17,FALSE)</f>
        <v xml:space="preserve"> 09DD004</v>
      </c>
      <c r="AA117" s="68" t="s">
        <v>32</v>
      </c>
      <c r="AB117" s="68" t="s">
        <v>32</v>
      </c>
      <c r="AC117" s="68" t="s">
        <v>32</v>
      </c>
      <c r="AD117" s="68" t="s">
        <v>32</v>
      </c>
      <c r="AE117" s="68">
        <v>70.3</v>
      </c>
      <c r="AF117" s="116">
        <f t="shared" si="1"/>
        <v>42517.440000000002</v>
      </c>
      <c r="AG117" s="68" t="s">
        <v>32</v>
      </c>
      <c r="AH117" s="68" t="s">
        <v>32</v>
      </c>
      <c r="AI117" s="68" t="s">
        <v>32</v>
      </c>
      <c r="AJ117" s="68" t="s">
        <v>32</v>
      </c>
      <c r="AK117" s="68" t="s">
        <v>32</v>
      </c>
      <c r="AL117" s="68" t="s">
        <v>32</v>
      </c>
      <c r="AM117" s="68" t="s">
        <v>93</v>
      </c>
      <c r="AN117" s="68" t="s">
        <v>21</v>
      </c>
      <c r="AO117" s="68" t="s">
        <v>32</v>
      </c>
      <c r="AP117" s="68" t="s">
        <v>32</v>
      </c>
      <c r="AQ117" s="68" t="s">
        <v>32</v>
      </c>
      <c r="AR117" s="117" t="s">
        <v>109</v>
      </c>
      <c r="AS117" s="68"/>
      <c r="AT117" s="68"/>
    </row>
    <row r="118" spans="1:46" ht="15.75" x14ac:dyDescent="0.25">
      <c r="A118" s="68" t="s">
        <v>116</v>
      </c>
      <c r="B118" s="108">
        <v>41095</v>
      </c>
      <c r="C118" s="68" t="s">
        <v>106</v>
      </c>
      <c r="D118" s="68" t="s">
        <v>117</v>
      </c>
      <c r="E118" s="68" t="s">
        <v>108</v>
      </c>
      <c r="F118" s="68" t="s">
        <v>32</v>
      </c>
      <c r="G118" s="52" t="s">
        <v>21</v>
      </c>
      <c r="H118" s="68" t="str">
        <f>VLOOKUP($G118,'[1]Site Code Table'!$A$2:$Q$301,7,FALSE)</f>
        <v>MT</v>
      </c>
      <c r="I118" s="68" t="s">
        <v>92</v>
      </c>
      <c r="J118" s="68" t="str">
        <f>VLOOKUP($G118,'[1]Site Code Table'!$A$2:$Q$301,2,FALSE)</f>
        <v>South McQuesten River</v>
      </c>
      <c r="K118" s="68" t="str">
        <f>VLOOKUP($G118,'[1]Site Code Table'!$A$2:$Q$301,4,FALSE)</f>
        <v>South McQuesten River</v>
      </c>
      <c r="L118" s="68" t="str">
        <f>VLOOKUP($G118,'[1]Site Code Table'!$A$2:$Q$301,5,FALSE)</f>
        <v>South McQuesten near the mouth at the Alaska Highway bridge</v>
      </c>
      <c r="M118" s="110">
        <f>VLOOKUP($G118,'[1]Site Code Table'!$A$2:$Q$301,10,FALSE)</f>
        <v>63.555370000000003</v>
      </c>
      <c r="N118" s="110">
        <f>VLOOKUP($G118,'[1]Site Code Table'!$A$2:$Q$301,11,FALSE)</f>
        <v>-137.4127</v>
      </c>
      <c r="O118" s="110" t="str">
        <f>VLOOKUP($G118,'[1]Site Code Table'!$A$2:$Q$301,3,FALSE)</f>
        <v>A</v>
      </c>
      <c r="P118" s="110" t="str">
        <f>VLOOKUP($G118,'[1]Site Code Table'!$A$2:$Q$301,13,FALSE)</f>
        <v>High</v>
      </c>
      <c r="Q118" s="111">
        <f>VLOOKUP($G118,'[1]Site Code Table'!$A$2:$Q$301,14,FALSE)</f>
        <v>0</v>
      </c>
      <c r="R118" s="111" t="str">
        <f>VLOOKUP($G118,'[1]Site Code Table'!$A$2:$Q$301,15,FALSE)</f>
        <v>NA</v>
      </c>
      <c r="S118" s="112">
        <f>VLOOKUP($G118,'[1]Site Code Table'!$A$2:$Q$301,16,FALSE)</f>
        <v>25</v>
      </c>
      <c r="T118" s="113" t="str">
        <f t="shared" si="0"/>
        <v>Below</v>
      </c>
      <c r="U118" s="47">
        <v>10</v>
      </c>
      <c r="V118" s="47">
        <v>0</v>
      </c>
      <c r="W118" s="47">
        <v>288</v>
      </c>
      <c r="X118" s="114">
        <v>7.9</v>
      </c>
      <c r="Y118" s="47">
        <v>4</v>
      </c>
      <c r="Z118" s="112" t="str">
        <f>VLOOKUP($G118,'[1]Site Code Table'!$A$2:$Q$301,17,FALSE)</f>
        <v xml:space="preserve"> 09DD004</v>
      </c>
      <c r="AA118" s="68" t="s">
        <v>32</v>
      </c>
      <c r="AB118" s="68" t="s">
        <v>32</v>
      </c>
      <c r="AC118" s="68" t="s">
        <v>32</v>
      </c>
      <c r="AD118" s="68" t="s">
        <v>32</v>
      </c>
      <c r="AE118" s="68">
        <v>68.900000000000006</v>
      </c>
      <c r="AF118" s="116">
        <f t="shared" si="1"/>
        <v>59529.600000000006</v>
      </c>
      <c r="AG118" s="68" t="s">
        <v>32</v>
      </c>
      <c r="AH118" s="68" t="s">
        <v>32</v>
      </c>
      <c r="AI118" s="68" t="s">
        <v>32</v>
      </c>
      <c r="AJ118" s="68" t="s">
        <v>32</v>
      </c>
      <c r="AK118" s="68" t="s">
        <v>32</v>
      </c>
      <c r="AL118" s="68" t="s">
        <v>32</v>
      </c>
      <c r="AM118" s="68" t="s">
        <v>93</v>
      </c>
      <c r="AN118" s="68" t="s">
        <v>21</v>
      </c>
      <c r="AO118" s="68" t="s">
        <v>32</v>
      </c>
      <c r="AP118" s="68" t="s">
        <v>32</v>
      </c>
      <c r="AQ118" s="68" t="s">
        <v>32</v>
      </c>
      <c r="AR118" s="117" t="s">
        <v>109</v>
      </c>
      <c r="AS118" s="68"/>
      <c r="AT118" s="68"/>
    </row>
    <row r="119" spans="1:46" ht="15.75" x14ac:dyDescent="0.25">
      <c r="A119" s="68" t="s">
        <v>118</v>
      </c>
      <c r="B119" s="108">
        <v>41096</v>
      </c>
      <c r="C119" s="68" t="s">
        <v>106</v>
      </c>
      <c r="D119" s="68" t="s">
        <v>119</v>
      </c>
      <c r="E119" s="68" t="s">
        <v>108</v>
      </c>
      <c r="F119" s="68" t="s">
        <v>32</v>
      </c>
      <c r="G119" s="52" t="s">
        <v>21</v>
      </c>
      <c r="H119" s="68" t="str">
        <f>VLOOKUP($G119,'[1]Site Code Table'!$A$2:$Q$301,7,FALSE)</f>
        <v>MT</v>
      </c>
      <c r="I119" s="68" t="s">
        <v>92</v>
      </c>
      <c r="J119" s="68" t="str">
        <f>VLOOKUP($G119,'[1]Site Code Table'!$A$2:$Q$301,2,FALSE)</f>
        <v>South McQuesten River</v>
      </c>
      <c r="K119" s="68" t="str">
        <f>VLOOKUP($G119,'[1]Site Code Table'!$A$2:$Q$301,4,FALSE)</f>
        <v>South McQuesten River</v>
      </c>
      <c r="L119" s="68" t="str">
        <f>VLOOKUP($G119,'[1]Site Code Table'!$A$2:$Q$301,5,FALSE)</f>
        <v>South McQuesten near the mouth at the Alaska Highway bridge</v>
      </c>
      <c r="M119" s="110">
        <f>VLOOKUP($G119,'[1]Site Code Table'!$A$2:$Q$301,10,FALSE)</f>
        <v>63.555370000000003</v>
      </c>
      <c r="N119" s="110">
        <f>VLOOKUP($G119,'[1]Site Code Table'!$A$2:$Q$301,11,FALSE)</f>
        <v>-137.4127</v>
      </c>
      <c r="O119" s="110" t="str">
        <f>VLOOKUP($G119,'[1]Site Code Table'!$A$2:$Q$301,3,FALSE)</f>
        <v>A</v>
      </c>
      <c r="P119" s="110" t="str">
        <f>VLOOKUP($G119,'[1]Site Code Table'!$A$2:$Q$301,13,FALSE)</f>
        <v>High</v>
      </c>
      <c r="Q119" s="111">
        <f>VLOOKUP($G119,'[1]Site Code Table'!$A$2:$Q$301,14,FALSE)</f>
        <v>0</v>
      </c>
      <c r="R119" s="111" t="str">
        <f>VLOOKUP($G119,'[1]Site Code Table'!$A$2:$Q$301,15,FALSE)</f>
        <v>NA</v>
      </c>
      <c r="S119" s="112">
        <f>VLOOKUP($G119,'[1]Site Code Table'!$A$2:$Q$301,16,FALSE)</f>
        <v>25</v>
      </c>
      <c r="T119" s="113" t="str">
        <f t="shared" si="0"/>
        <v>Below</v>
      </c>
      <c r="U119" s="47">
        <v>5</v>
      </c>
      <c r="V119" s="47">
        <v>0</v>
      </c>
      <c r="W119" s="47">
        <v>291</v>
      </c>
      <c r="X119" s="114">
        <v>7.9</v>
      </c>
      <c r="Y119" s="47">
        <v>2</v>
      </c>
      <c r="Z119" s="112" t="str">
        <f>VLOOKUP($G119,'[1]Site Code Table'!$A$2:$Q$301,17,FALSE)</f>
        <v xml:space="preserve"> 09DD004</v>
      </c>
      <c r="AA119" s="68" t="s">
        <v>32</v>
      </c>
      <c r="AB119" s="68" t="s">
        <v>32</v>
      </c>
      <c r="AC119" s="68" t="s">
        <v>32</v>
      </c>
      <c r="AD119" s="68" t="s">
        <v>32</v>
      </c>
      <c r="AE119" s="68">
        <v>66.400000000000006</v>
      </c>
      <c r="AF119" s="116">
        <f t="shared" si="1"/>
        <v>28684.800000000003</v>
      </c>
      <c r="AG119" s="68" t="s">
        <v>32</v>
      </c>
      <c r="AH119" s="68" t="s">
        <v>32</v>
      </c>
      <c r="AI119" s="68" t="s">
        <v>32</v>
      </c>
      <c r="AJ119" s="68" t="s">
        <v>32</v>
      </c>
      <c r="AK119" s="68" t="s">
        <v>32</v>
      </c>
      <c r="AL119" s="68" t="s">
        <v>32</v>
      </c>
      <c r="AM119" s="68" t="s">
        <v>93</v>
      </c>
      <c r="AN119" s="68" t="s">
        <v>21</v>
      </c>
      <c r="AO119" s="68" t="s">
        <v>32</v>
      </c>
      <c r="AP119" s="68" t="s">
        <v>32</v>
      </c>
      <c r="AQ119" s="68" t="s">
        <v>32</v>
      </c>
      <c r="AR119" s="117" t="s">
        <v>109</v>
      </c>
      <c r="AS119" s="68"/>
      <c r="AT119" s="68"/>
    </row>
    <row r="120" spans="1:46" ht="15.75" x14ac:dyDescent="0.25">
      <c r="A120" s="68" t="s">
        <v>120</v>
      </c>
      <c r="B120" s="108">
        <v>41097</v>
      </c>
      <c r="C120" s="68" t="s">
        <v>106</v>
      </c>
      <c r="D120" s="68" t="s">
        <v>121</v>
      </c>
      <c r="E120" s="68" t="s">
        <v>108</v>
      </c>
      <c r="F120" s="68" t="s">
        <v>32</v>
      </c>
      <c r="G120" s="52" t="s">
        <v>21</v>
      </c>
      <c r="H120" s="68" t="str">
        <f>VLOOKUP($G120,'[1]Site Code Table'!$A$2:$Q$301,7,FALSE)</f>
        <v>MT</v>
      </c>
      <c r="I120" s="68" t="s">
        <v>92</v>
      </c>
      <c r="J120" s="68" t="str">
        <f>VLOOKUP($G120,'[1]Site Code Table'!$A$2:$Q$301,2,FALSE)</f>
        <v>South McQuesten River</v>
      </c>
      <c r="K120" s="68" t="str">
        <f>VLOOKUP($G120,'[1]Site Code Table'!$A$2:$Q$301,4,FALSE)</f>
        <v>South McQuesten River</v>
      </c>
      <c r="L120" s="68" t="str">
        <f>VLOOKUP($G120,'[1]Site Code Table'!$A$2:$Q$301,5,FALSE)</f>
        <v>South McQuesten near the mouth at the Alaska Highway bridge</v>
      </c>
      <c r="M120" s="110">
        <f>VLOOKUP($G120,'[1]Site Code Table'!$A$2:$Q$301,10,FALSE)</f>
        <v>63.555370000000003</v>
      </c>
      <c r="N120" s="110">
        <f>VLOOKUP($G120,'[1]Site Code Table'!$A$2:$Q$301,11,FALSE)</f>
        <v>-137.4127</v>
      </c>
      <c r="O120" s="110" t="str">
        <f>VLOOKUP($G120,'[1]Site Code Table'!$A$2:$Q$301,3,FALSE)</f>
        <v>A</v>
      </c>
      <c r="P120" s="110" t="str">
        <f>VLOOKUP($G120,'[1]Site Code Table'!$A$2:$Q$301,13,FALSE)</f>
        <v>High</v>
      </c>
      <c r="Q120" s="111">
        <f>VLOOKUP($G120,'[1]Site Code Table'!$A$2:$Q$301,14,FALSE)</f>
        <v>0</v>
      </c>
      <c r="R120" s="111" t="str">
        <f>VLOOKUP($G120,'[1]Site Code Table'!$A$2:$Q$301,15,FALSE)</f>
        <v>NA</v>
      </c>
      <c r="S120" s="112">
        <f>VLOOKUP($G120,'[1]Site Code Table'!$A$2:$Q$301,16,FALSE)</f>
        <v>25</v>
      </c>
      <c r="T120" s="113" t="str">
        <f t="shared" si="0"/>
        <v>Below</v>
      </c>
      <c r="U120" s="47">
        <v>5</v>
      </c>
      <c r="V120" s="47">
        <v>0</v>
      </c>
      <c r="W120" s="47">
        <v>294</v>
      </c>
      <c r="X120" s="114">
        <v>7.9</v>
      </c>
      <c r="Y120" s="47">
        <v>2</v>
      </c>
      <c r="Z120" s="112" t="str">
        <f>VLOOKUP($G120,'[1]Site Code Table'!$A$2:$Q$301,17,FALSE)</f>
        <v xml:space="preserve"> 09DD004</v>
      </c>
      <c r="AA120" s="68" t="s">
        <v>32</v>
      </c>
      <c r="AB120" s="68" t="s">
        <v>32</v>
      </c>
      <c r="AC120" s="68" t="s">
        <v>32</v>
      </c>
      <c r="AD120" s="68" t="s">
        <v>32</v>
      </c>
      <c r="AE120" s="68">
        <v>64</v>
      </c>
      <c r="AF120" s="116">
        <f t="shared" si="1"/>
        <v>27648</v>
      </c>
      <c r="AG120" s="68" t="s">
        <v>32</v>
      </c>
      <c r="AH120" s="68" t="s">
        <v>32</v>
      </c>
      <c r="AI120" s="68" t="s">
        <v>32</v>
      </c>
      <c r="AJ120" s="68" t="s">
        <v>32</v>
      </c>
      <c r="AK120" s="68" t="s">
        <v>32</v>
      </c>
      <c r="AL120" s="68" t="s">
        <v>32</v>
      </c>
      <c r="AM120" s="68" t="s">
        <v>93</v>
      </c>
      <c r="AN120" s="68" t="s">
        <v>21</v>
      </c>
      <c r="AO120" s="68" t="s">
        <v>32</v>
      </c>
      <c r="AP120" s="68" t="s">
        <v>32</v>
      </c>
      <c r="AQ120" s="68" t="s">
        <v>32</v>
      </c>
      <c r="AR120" s="117" t="s">
        <v>109</v>
      </c>
      <c r="AS120" s="68"/>
      <c r="AT120" s="68"/>
    </row>
    <row r="121" spans="1:46" ht="15.75" x14ac:dyDescent="0.25">
      <c r="A121" s="68" t="s">
        <v>122</v>
      </c>
      <c r="B121" s="108">
        <v>41098</v>
      </c>
      <c r="C121" s="68" t="s">
        <v>106</v>
      </c>
      <c r="D121" s="68" t="s">
        <v>123</v>
      </c>
      <c r="E121" s="68" t="s">
        <v>108</v>
      </c>
      <c r="F121" s="68" t="s">
        <v>32</v>
      </c>
      <c r="G121" s="52" t="s">
        <v>21</v>
      </c>
      <c r="H121" s="68" t="str">
        <f>VLOOKUP($G121,'[1]Site Code Table'!$A$2:$Q$301,7,FALSE)</f>
        <v>MT</v>
      </c>
      <c r="I121" s="68" t="s">
        <v>92</v>
      </c>
      <c r="J121" s="68" t="str">
        <f>VLOOKUP($G121,'[1]Site Code Table'!$A$2:$Q$301,2,FALSE)</f>
        <v>South McQuesten River</v>
      </c>
      <c r="K121" s="68" t="str">
        <f>VLOOKUP($G121,'[1]Site Code Table'!$A$2:$Q$301,4,FALSE)</f>
        <v>South McQuesten River</v>
      </c>
      <c r="L121" s="68" t="str">
        <f>VLOOKUP($G121,'[1]Site Code Table'!$A$2:$Q$301,5,FALSE)</f>
        <v>South McQuesten near the mouth at the Alaska Highway bridge</v>
      </c>
      <c r="M121" s="110">
        <f>VLOOKUP($G121,'[1]Site Code Table'!$A$2:$Q$301,10,FALSE)</f>
        <v>63.555370000000003</v>
      </c>
      <c r="N121" s="110">
        <f>VLOOKUP($G121,'[1]Site Code Table'!$A$2:$Q$301,11,FALSE)</f>
        <v>-137.4127</v>
      </c>
      <c r="O121" s="110" t="str">
        <f>VLOOKUP($G121,'[1]Site Code Table'!$A$2:$Q$301,3,FALSE)</f>
        <v>A</v>
      </c>
      <c r="P121" s="110" t="str">
        <f>VLOOKUP($G121,'[1]Site Code Table'!$A$2:$Q$301,13,FALSE)</f>
        <v>High</v>
      </c>
      <c r="Q121" s="111">
        <f>VLOOKUP($G121,'[1]Site Code Table'!$A$2:$Q$301,14,FALSE)</f>
        <v>0</v>
      </c>
      <c r="R121" s="111" t="str">
        <f>VLOOKUP($G121,'[1]Site Code Table'!$A$2:$Q$301,15,FALSE)</f>
        <v>NA</v>
      </c>
      <c r="S121" s="112">
        <f>VLOOKUP($G121,'[1]Site Code Table'!$A$2:$Q$301,16,FALSE)</f>
        <v>25</v>
      </c>
      <c r="T121" s="113" t="str">
        <f t="shared" si="0"/>
        <v>Below</v>
      </c>
      <c r="U121" s="47">
        <v>4</v>
      </c>
      <c r="V121" s="47" t="s">
        <v>32</v>
      </c>
      <c r="W121" s="47">
        <v>297</v>
      </c>
      <c r="X121" s="114">
        <v>7.9</v>
      </c>
      <c r="Y121" s="47">
        <v>3</v>
      </c>
      <c r="Z121" s="112" t="str">
        <f>VLOOKUP($G121,'[1]Site Code Table'!$A$2:$Q$301,17,FALSE)</f>
        <v xml:space="preserve"> 09DD004</v>
      </c>
      <c r="AA121" s="68" t="s">
        <v>32</v>
      </c>
      <c r="AB121" s="68" t="s">
        <v>32</v>
      </c>
      <c r="AC121" s="68" t="s">
        <v>32</v>
      </c>
      <c r="AD121" s="68" t="s">
        <v>32</v>
      </c>
      <c r="AE121" s="68">
        <v>61</v>
      </c>
      <c r="AF121" s="116">
        <f t="shared" si="1"/>
        <v>21081.599999999999</v>
      </c>
      <c r="AG121" s="68" t="s">
        <v>32</v>
      </c>
      <c r="AH121" s="68" t="s">
        <v>32</v>
      </c>
      <c r="AI121" s="68" t="s">
        <v>32</v>
      </c>
      <c r="AJ121" s="68" t="s">
        <v>32</v>
      </c>
      <c r="AK121" s="68" t="s">
        <v>32</v>
      </c>
      <c r="AL121" s="68" t="s">
        <v>32</v>
      </c>
      <c r="AM121" s="68" t="s">
        <v>93</v>
      </c>
      <c r="AN121" s="68" t="s">
        <v>21</v>
      </c>
      <c r="AO121" s="68" t="s">
        <v>32</v>
      </c>
      <c r="AP121" s="68" t="s">
        <v>32</v>
      </c>
      <c r="AQ121" s="68" t="s">
        <v>32</v>
      </c>
      <c r="AR121" s="117" t="s">
        <v>109</v>
      </c>
      <c r="AS121" s="68"/>
      <c r="AT121" s="68"/>
    </row>
    <row r="122" spans="1:46" ht="15.75" x14ac:dyDescent="0.25">
      <c r="A122" s="68" t="s">
        <v>124</v>
      </c>
      <c r="B122" s="108">
        <v>41099</v>
      </c>
      <c r="C122" s="68" t="s">
        <v>106</v>
      </c>
      <c r="D122" s="68" t="s">
        <v>125</v>
      </c>
      <c r="E122" s="68" t="s">
        <v>108</v>
      </c>
      <c r="F122" s="68" t="s">
        <v>32</v>
      </c>
      <c r="G122" s="52" t="s">
        <v>21</v>
      </c>
      <c r="H122" s="68" t="str">
        <f>VLOOKUP($G122,'[1]Site Code Table'!$A$2:$Q$301,7,FALSE)</f>
        <v>MT</v>
      </c>
      <c r="I122" s="68" t="s">
        <v>92</v>
      </c>
      <c r="J122" s="68" t="str">
        <f>VLOOKUP($G122,'[1]Site Code Table'!$A$2:$Q$301,2,FALSE)</f>
        <v>South McQuesten River</v>
      </c>
      <c r="K122" s="68" t="str">
        <f>VLOOKUP($G122,'[1]Site Code Table'!$A$2:$Q$301,4,FALSE)</f>
        <v>South McQuesten River</v>
      </c>
      <c r="L122" s="68" t="str">
        <f>VLOOKUP($G122,'[1]Site Code Table'!$A$2:$Q$301,5,FALSE)</f>
        <v>South McQuesten near the mouth at the Alaska Highway bridge</v>
      </c>
      <c r="M122" s="110">
        <f>VLOOKUP($G122,'[1]Site Code Table'!$A$2:$Q$301,10,FALSE)</f>
        <v>63.555370000000003</v>
      </c>
      <c r="N122" s="110">
        <f>VLOOKUP($G122,'[1]Site Code Table'!$A$2:$Q$301,11,FALSE)</f>
        <v>-137.4127</v>
      </c>
      <c r="O122" s="110" t="str">
        <f>VLOOKUP($G122,'[1]Site Code Table'!$A$2:$Q$301,3,FALSE)</f>
        <v>A</v>
      </c>
      <c r="P122" s="110" t="str">
        <f>VLOOKUP($G122,'[1]Site Code Table'!$A$2:$Q$301,13,FALSE)</f>
        <v>High</v>
      </c>
      <c r="Q122" s="111">
        <f>VLOOKUP($G122,'[1]Site Code Table'!$A$2:$Q$301,14,FALSE)</f>
        <v>0</v>
      </c>
      <c r="R122" s="111" t="str">
        <f>VLOOKUP($G122,'[1]Site Code Table'!$A$2:$Q$301,15,FALSE)</f>
        <v>NA</v>
      </c>
      <c r="S122" s="112">
        <f>VLOOKUP($G122,'[1]Site Code Table'!$A$2:$Q$301,16,FALSE)</f>
        <v>25</v>
      </c>
      <c r="T122" s="113" t="str">
        <f t="shared" si="0"/>
        <v>Below</v>
      </c>
      <c r="U122" s="47">
        <v>7</v>
      </c>
      <c r="V122" s="47" t="s">
        <v>32</v>
      </c>
      <c r="W122" s="47">
        <v>304</v>
      </c>
      <c r="X122" s="114">
        <v>7.9</v>
      </c>
      <c r="Y122" s="47">
        <v>3</v>
      </c>
      <c r="Z122" s="112" t="str">
        <f>VLOOKUP($G122,'[1]Site Code Table'!$A$2:$Q$301,17,FALSE)</f>
        <v xml:space="preserve"> 09DD004</v>
      </c>
      <c r="AA122" s="68" t="s">
        <v>32</v>
      </c>
      <c r="AB122" s="68" t="s">
        <v>32</v>
      </c>
      <c r="AC122" s="68" t="s">
        <v>32</v>
      </c>
      <c r="AD122" s="68" t="s">
        <v>32</v>
      </c>
      <c r="AE122" s="68">
        <v>58.7</v>
      </c>
      <c r="AF122" s="116">
        <f t="shared" si="1"/>
        <v>35501.760000000009</v>
      </c>
      <c r="AG122" s="68" t="s">
        <v>32</v>
      </c>
      <c r="AH122" s="68" t="s">
        <v>32</v>
      </c>
      <c r="AI122" s="68" t="s">
        <v>32</v>
      </c>
      <c r="AJ122" s="68" t="s">
        <v>32</v>
      </c>
      <c r="AK122" s="68" t="s">
        <v>32</v>
      </c>
      <c r="AL122" s="68" t="s">
        <v>32</v>
      </c>
      <c r="AM122" s="68" t="s">
        <v>93</v>
      </c>
      <c r="AN122" s="68" t="s">
        <v>21</v>
      </c>
      <c r="AO122" s="68" t="s">
        <v>32</v>
      </c>
      <c r="AP122" s="68" t="s">
        <v>32</v>
      </c>
      <c r="AQ122" s="68" t="s">
        <v>32</v>
      </c>
      <c r="AR122" s="117" t="s">
        <v>109</v>
      </c>
      <c r="AS122" s="68"/>
      <c r="AT122" s="68"/>
    </row>
    <row r="123" spans="1:46" ht="15.75" x14ac:dyDescent="0.25">
      <c r="A123" s="68" t="s">
        <v>126</v>
      </c>
      <c r="B123" s="108">
        <v>41100</v>
      </c>
      <c r="C123" s="68" t="s">
        <v>106</v>
      </c>
      <c r="D123" s="68" t="s">
        <v>127</v>
      </c>
      <c r="E123" s="68" t="s">
        <v>108</v>
      </c>
      <c r="F123" s="68" t="s">
        <v>32</v>
      </c>
      <c r="G123" s="52" t="s">
        <v>21</v>
      </c>
      <c r="H123" s="68" t="str">
        <f>VLOOKUP($G123,'[1]Site Code Table'!$A$2:$Q$301,7,FALSE)</f>
        <v>MT</v>
      </c>
      <c r="I123" s="68" t="s">
        <v>92</v>
      </c>
      <c r="J123" s="68" t="str">
        <f>VLOOKUP($G123,'[1]Site Code Table'!$A$2:$Q$301,2,FALSE)</f>
        <v>South McQuesten River</v>
      </c>
      <c r="K123" s="68" t="str">
        <f>VLOOKUP($G123,'[1]Site Code Table'!$A$2:$Q$301,4,FALSE)</f>
        <v>South McQuesten River</v>
      </c>
      <c r="L123" s="68" t="str">
        <f>VLOOKUP($G123,'[1]Site Code Table'!$A$2:$Q$301,5,FALSE)</f>
        <v>South McQuesten near the mouth at the Alaska Highway bridge</v>
      </c>
      <c r="M123" s="110">
        <f>VLOOKUP($G123,'[1]Site Code Table'!$A$2:$Q$301,10,FALSE)</f>
        <v>63.555370000000003</v>
      </c>
      <c r="N123" s="110">
        <f>VLOOKUP($G123,'[1]Site Code Table'!$A$2:$Q$301,11,FALSE)</f>
        <v>-137.4127</v>
      </c>
      <c r="O123" s="110" t="str">
        <f>VLOOKUP($G123,'[1]Site Code Table'!$A$2:$Q$301,3,FALSE)</f>
        <v>A</v>
      </c>
      <c r="P123" s="110" t="str">
        <f>VLOOKUP($G123,'[1]Site Code Table'!$A$2:$Q$301,13,FALSE)</f>
        <v>High</v>
      </c>
      <c r="Q123" s="111">
        <f>VLOOKUP($G123,'[1]Site Code Table'!$A$2:$Q$301,14,FALSE)</f>
        <v>0</v>
      </c>
      <c r="R123" s="111" t="str">
        <f>VLOOKUP($G123,'[1]Site Code Table'!$A$2:$Q$301,15,FALSE)</f>
        <v>NA</v>
      </c>
      <c r="S123" s="112">
        <f>VLOOKUP($G123,'[1]Site Code Table'!$A$2:$Q$301,16,FALSE)</f>
        <v>25</v>
      </c>
      <c r="T123" s="113" t="str">
        <f t="shared" si="0"/>
        <v>Below</v>
      </c>
      <c r="U123" s="47">
        <v>7</v>
      </c>
      <c r="V123" s="47" t="s">
        <v>32</v>
      </c>
      <c r="W123" s="47">
        <v>304</v>
      </c>
      <c r="X123" s="114">
        <v>8</v>
      </c>
      <c r="Y123" s="47">
        <v>2</v>
      </c>
      <c r="Z123" s="112" t="str">
        <f>VLOOKUP($G123,'[1]Site Code Table'!$A$2:$Q$301,17,FALSE)</f>
        <v xml:space="preserve"> 09DD004</v>
      </c>
      <c r="AA123" s="68" t="s">
        <v>32</v>
      </c>
      <c r="AB123" s="68" t="s">
        <v>32</v>
      </c>
      <c r="AC123" s="68" t="s">
        <v>32</v>
      </c>
      <c r="AD123" s="68" t="s">
        <v>32</v>
      </c>
      <c r="AE123" s="68">
        <v>58.7</v>
      </c>
      <c r="AF123" s="116">
        <f t="shared" si="1"/>
        <v>35501.760000000009</v>
      </c>
      <c r="AG123" s="68" t="s">
        <v>32</v>
      </c>
      <c r="AH123" s="68" t="s">
        <v>32</v>
      </c>
      <c r="AI123" s="68" t="s">
        <v>32</v>
      </c>
      <c r="AJ123" s="68" t="s">
        <v>32</v>
      </c>
      <c r="AK123" s="68" t="s">
        <v>32</v>
      </c>
      <c r="AL123" s="68" t="s">
        <v>32</v>
      </c>
      <c r="AM123" s="68" t="s">
        <v>93</v>
      </c>
      <c r="AN123" s="68" t="s">
        <v>21</v>
      </c>
      <c r="AO123" s="68" t="s">
        <v>32</v>
      </c>
      <c r="AP123" s="68" t="s">
        <v>32</v>
      </c>
      <c r="AQ123" s="68" t="s">
        <v>32</v>
      </c>
      <c r="AR123" s="117" t="s">
        <v>109</v>
      </c>
      <c r="AS123" s="68"/>
      <c r="AT123" s="68"/>
    </row>
    <row r="124" spans="1:46" ht="15.75" x14ac:dyDescent="0.25">
      <c r="A124" s="68" t="s">
        <v>128</v>
      </c>
      <c r="B124" s="108">
        <v>41101</v>
      </c>
      <c r="C124" s="68" t="s">
        <v>106</v>
      </c>
      <c r="D124" s="68" t="s">
        <v>129</v>
      </c>
      <c r="E124" s="68" t="s">
        <v>108</v>
      </c>
      <c r="F124" s="68" t="s">
        <v>32</v>
      </c>
      <c r="G124" s="52" t="s">
        <v>21</v>
      </c>
      <c r="H124" s="68" t="str">
        <f>VLOOKUP($G124,'[1]Site Code Table'!$A$2:$Q$301,7,FALSE)</f>
        <v>MT</v>
      </c>
      <c r="I124" s="68" t="s">
        <v>92</v>
      </c>
      <c r="J124" s="68" t="str">
        <f>VLOOKUP($G124,'[1]Site Code Table'!$A$2:$Q$301,2,FALSE)</f>
        <v>South McQuesten River</v>
      </c>
      <c r="K124" s="68" t="str">
        <f>VLOOKUP($G124,'[1]Site Code Table'!$A$2:$Q$301,4,FALSE)</f>
        <v>South McQuesten River</v>
      </c>
      <c r="L124" s="68" t="str">
        <f>VLOOKUP($G124,'[1]Site Code Table'!$A$2:$Q$301,5,FALSE)</f>
        <v>South McQuesten near the mouth at the Alaska Highway bridge</v>
      </c>
      <c r="M124" s="110">
        <f>VLOOKUP($G124,'[1]Site Code Table'!$A$2:$Q$301,10,FALSE)</f>
        <v>63.555370000000003</v>
      </c>
      <c r="N124" s="110">
        <f>VLOOKUP($G124,'[1]Site Code Table'!$A$2:$Q$301,11,FALSE)</f>
        <v>-137.4127</v>
      </c>
      <c r="O124" s="110" t="str">
        <f>VLOOKUP($G124,'[1]Site Code Table'!$A$2:$Q$301,3,FALSE)</f>
        <v>A</v>
      </c>
      <c r="P124" s="110" t="str">
        <f>VLOOKUP($G124,'[1]Site Code Table'!$A$2:$Q$301,13,FALSE)</f>
        <v>High</v>
      </c>
      <c r="Q124" s="111">
        <f>VLOOKUP($G124,'[1]Site Code Table'!$A$2:$Q$301,14,FALSE)</f>
        <v>0</v>
      </c>
      <c r="R124" s="111" t="str">
        <f>VLOOKUP($G124,'[1]Site Code Table'!$A$2:$Q$301,15,FALSE)</f>
        <v>NA</v>
      </c>
      <c r="S124" s="112">
        <f>VLOOKUP($G124,'[1]Site Code Table'!$A$2:$Q$301,16,FALSE)</f>
        <v>25</v>
      </c>
      <c r="T124" s="118" t="str">
        <f t="shared" si="0"/>
        <v>Above</v>
      </c>
      <c r="U124" s="47">
        <v>26</v>
      </c>
      <c r="V124" s="47" t="s">
        <v>32</v>
      </c>
      <c r="W124" s="47">
        <v>279</v>
      </c>
      <c r="X124" s="114">
        <v>8</v>
      </c>
      <c r="Y124" s="47">
        <v>9</v>
      </c>
      <c r="Z124" s="112" t="str">
        <f>VLOOKUP($G124,'[1]Site Code Table'!$A$2:$Q$301,17,FALSE)</f>
        <v xml:space="preserve"> 09DD004</v>
      </c>
      <c r="AA124" s="68" t="s">
        <v>32</v>
      </c>
      <c r="AB124" s="68" t="s">
        <v>32</v>
      </c>
      <c r="AC124" s="68" t="s">
        <v>32</v>
      </c>
      <c r="AD124" s="68" t="s">
        <v>32</v>
      </c>
      <c r="AE124" s="68">
        <v>85.4</v>
      </c>
      <c r="AF124" s="116">
        <f t="shared" si="1"/>
        <v>191842.56</v>
      </c>
      <c r="AG124" s="68" t="s">
        <v>32</v>
      </c>
      <c r="AH124" s="68" t="s">
        <v>32</v>
      </c>
      <c r="AI124" s="68" t="s">
        <v>32</v>
      </c>
      <c r="AJ124" s="68" t="s">
        <v>32</v>
      </c>
      <c r="AK124" s="68" t="s">
        <v>32</v>
      </c>
      <c r="AL124" s="68" t="s">
        <v>32</v>
      </c>
      <c r="AM124" s="68" t="s">
        <v>93</v>
      </c>
      <c r="AN124" s="68" t="s">
        <v>21</v>
      </c>
      <c r="AO124" s="68" t="s">
        <v>32</v>
      </c>
      <c r="AP124" s="68" t="s">
        <v>32</v>
      </c>
      <c r="AQ124" s="68" t="s">
        <v>32</v>
      </c>
      <c r="AR124" s="117" t="s">
        <v>109</v>
      </c>
      <c r="AS124" s="68"/>
      <c r="AT124" s="68"/>
    </row>
    <row r="125" spans="1:46" ht="15.75" x14ac:dyDescent="0.25">
      <c r="A125" s="68" t="s">
        <v>130</v>
      </c>
      <c r="B125" s="108">
        <v>41102</v>
      </c>
      <c r="C125" s="68" t="s">
        <v>106</v>
      </c>
      <c r="D125" s="68" t="s">
        <v>131</v>
      </c>
      <c r="E125" s="68" t="s">
        <v>108</v>
      </c>
      <c r="F125" s="68" t="s">
        <v>32</v>
      </c>
      <c r="G125" s="52" t="s">
        <v>21</v>
      </c>
      <c r="H125" s="68" t="str">
        <f>VLOOKUP($G125,'[1]Site Code Table'!$A$2:$Q$301,7,FALSE)</f>
        <v>MT</v>
      </c>
      <c r="I125" s="68" t="s">
        <v>92</v>
      </c>
      <c r="J125" s="68" t="str">
        <f>VLOOKUP($G125,'[1]Site Code Table'!$A$2:$Q$301,2,FALSE)</f>
        <v>South McQuesten River</v>
      </c>
      <c r="K125" s="68" t="str">
        <f>VLOOKUP($G125,'[1]Site Code Table'!$A$2:$Q$301,4,FALSE)</f>
        <v>South McQuesten River</v>
      </c>
      <c r="L125" s="68" t="str">
        <f>VLOOKUP($G125,'[1]Site Code Table'!$A$2:$Q$301,5,FALSE)</f>
        <v>South McQuesten near the mouth at the Alaska Highway bridge</v>
      </c>
      <c r="M125" s="110">
        <f>VLOOKUP($G125,'[1]Site Code Table'!$A$2:$Q$301,10,FALSE)</f>
        <v>63.555370000000003</v>
      </c>
      <c r="N125" s="110">
        <f>VLOOKUP($G125,'[1]Site Code Table'!$A$2:$Q$301,11,FALSE)</f>
        <v>-137.4127</v>
      </c>
      <c r="O125" s="110" t="str">
        <f>VLOOKUP($G125,'[1]Site Code Table'!$A$2:$Q$301,3,FALSE)</f>
        <v>A</v>
      </c>
      <c r="P125" s="110" t="str">
        <f>VLOOKUP($G125,'[1]Site Code Table'!$A$2:$Q$301,13,FALSE)</f>
        <v>High</v>
      </c>
      <c r="Q125" s="111">
        <f>VLOOKUP($G125,'[1]Site Code Table'!$A$2:$Q$301,14,FALSE)</f>
        <v>0</v>
      </c>
      <c r="R125" s="111" t="str">
        <f>VLOOKUP($G125,'[1]Site Code Table'!$A$2:$Q$301,15,FALSE)</f>
        <v>NA</v>
      </c>
      <c r="S125" s="112">
        <f>VLOOKUP($G125,'[1]Site Code Table'!$A$2:$Q$301,16,FALSE)</f>
        <v>25</v>
      </c>
      <c r="T125" s="118" t="str">
        <f t="shared" si="0"/>
        <v>Above</v>
      </c>
      <c r="U125" s="47">
        <v>76</v>
      </c>
      <c r="V125" s="47" t="s">
        <v>32</v>
      </c>
      <c r="W125" s="47">
        <v>252</v>
      </c>
      <c r="X125" s="114">
        <v>7.9</v>
      </c>
      <c r="Y125" s="47">
        <v>17</v>
      </c>
      <c r="Z125" s="112" t="str">
        <f>VLOOKUP($G125,'[1]Site Code Table'!$A$2:$Q$301,17,FALSE)</f>
        <v xml:space="preserve"> 09DD004</v>
      </c>
      <c r="AA125" s="68" t="s">
        <v>32</v>
      </c>
      <c r="AB125" s="68" t="s">
        <v>32</v>
      </c>
      <c r="AC125" s="68" t="s">
        <v>32</v>
      </c>
      <c r="AD125" s="68" t="s">
        <v>32</v>
      </c>
      <c r="AE125" s="68">
        <v>131</v>
      </c>
      <c r="AF125" s="116">
        <f t="shared" si="1"/>
        <v>860198.39999999991</v>
      </c>
      <c r="AG125" s="68" t="s">
        <v>32</v>
      </c>
      <c r="AH125" s="68" t="s">
        <v>32</v>
      </c>
      <c r="AI125" s="68" t="s">
        <v>32</v>
      </c>
      <c r="AJ125" s="68" t="s">
        <v>32</v>
      </c>
      <c r="AK125" s="68" t="s">
        <v>32</v>
      </c>
      <c r="AL125" s="68" t="s">
        <v>32</v>
      </c>
      <c r="AM125" s="68" t="s">
        <v>93</v>
      </c>
      <c r="AN125" s="68" t="s">
        <v>21</v>
      </c>
      <c r="AO125" s="68" t="s">
        <v>32</v>
      </c>
      <c r="AP125" s="68" t="s">
        <v>32</v>
      </c>
      <c r="AQ125" s="68" t="s">
        <v>32</v>
      </c>
      <c r="AR125" s="117" t="s">
        <v>109</v>
      </c>
      <c r="AS125" s="68"/>
      <c r="AT125" s="68"/>
    </row>
    <row r="126" spans="1:46" ht="15.75" x14ac:dyDescent="0.25">
      <c r="A126" s="68" t="s">
        <v>132</v>
      </c>
      <c r="B126" s="108">
        <v>41103</v>
      </c>
      <c r="C126" s="68" t="s">
        <v>106</v>
      </c>
      <c r="D126" s="68" t="s">
        <v>133</v>
      </c>
      <c r="E126" s="68" t="s">
        <v>108</v>
      </c>
      <c r="F126" s="68" t="s">
        <v>32</v>
      </c>
      <c r="G126" s="52" t="s">
        <v>21</v>
      </c>
      <c r="H126" s="68" t="str">
        <f>VLOOKUP($G126,'[1]Site Code Table'!$A$2:$Q$301,7,FALSE)</f>
        <v>MT</v>
      </c>
      <c r="I126" s="68" t="s">
        <v>92</v>
      </c>
      <c r="J126" s="68" t="str">
        <f>VLOOKUP($G126,'[1]Site Code Table'!$A$2:$Q$301,2,FALSE)</f>
        <v>South McQuesten River</v>
      </c>
      <c r="K126" s="68" t="str">
        <f>VLOOKUP($G126,'[1]Site Code Table'!$A$2:$Q$301,4,FALSE)</f>
        <v>South McQuesten River</v>
      </c>
      <c r="L126" s="68" t="str">
        <f>VLOOKUP($G126,'[1]Site Code Table'!$A$2:$Q$301,5,FALSE)</f>
        <v>South McQuesten near the mouth at the Alaska Highway bridge</v>
      </c>
      <c r="M126" s="110">
        <f>VLOOKUP($G126,'[1]Site Code Table'!$A$2:$Q$301,10,FALSE)</f>
        <v>63.555370000000003</v>
      </c>
      <c r="N126" s="110">
        <f>VLOOKUP($G126,'[1]Site Code Table'!$A$2:$Q$301,11,FALSE)</f>
        <v>-137.4127</v>
      </c>
      <c r="O126" s="110" t="str">
        <f>VLOOKUP($G126,'[1]Site Code Table'!$A$2:$Q$301,3,FALSE)</f>
        <v>A</v>
      </c>
      <c r="P126" s="110" t="str">
        <f>VLOOKUP($G126,'[1]Site Code Table'!$A$2:$Q$301,13,FALSE)</f>
        <v>High</v>
      </c>
      <c r="Q126" s="111">
        <f>VLOOKUP($G126,'[1]Site Code Table'!$A$2:$Q$301,14,FALSE)</f>
        <v>0</v>
      </c>
      <c r="R126" s="111" t="str">
        <f>VLOOKUP($G126,'[1]Site Code Table'!$A$2:$Q$301,15,FALSE)</f>
        <v>NA</v>
      </c>
      <c r="S126" s="112">
        <f>VLOOKUP($G126,'[1]Site Code Table'!$A$2:$Q$301,16,FALSE)</f>
        <v>25</v>
      </c>
      <c r="T126" s="118" t="str">
        <f t="shared" si="0"/>
        <v>Above</v>
      </c>
      <c r="U126" s="47">
        <v>27</v>
      </c>
      <c r="V126" s="47" t="s">
        <v>32</v>
      </c>
      <c r="W126" s="47">
        <v>248</v>
      </c>
      <c r="X126" s="114">
        <v>7.9</v>
      </c>
      <c r="Y126" s="47">
        <v>8</v>
      </c>
      <c r="Z126" s="112" t="str">
        <f>VLOOKUP($G126,'[1]Site Code Table'!$A$2:$Q$301,17,FALSE)</f>
        <v xml:space="preserve"> 09DD004</v>
      </c>
      <c r="AA126" s="68" t="s">
        <v>32</v>
      </c>
      <c r="AB126" s="68" t="s">
        <v>32</v>
      </c>
      <c r="AC126" s="68" t="s">
        <v>32</v>
      </c>
      <c r="AD126" s="68" t="s">
        <v>32</v>
      </c>
      <c r="AE126" s="68">
        <v>119</v>
      </c>
      <c r="AF126" s="116">
        <f t="shared" si="1"/>
        <v>277603.20000000001</v>
      </c>
      <c r="AG126" s="68" t="s">
        <v>32</v>
      </c>
      <c r="AH126" s="68" t="s">
        <v>32</v>
      </c>
      <c r="AI126" s="68" t="s">
        <v>32</v>
      </c>
      <c r="AJ126" s="68" t="s">
        <v>32</v>
      </c>
      <c r="AK126" s="68" t="s">
        <v>32</v>
      </c>
      <c r="AL126" s="68" t="s">
        <v>32</v>
      </c>
      <c r="AM126" s="68" t="s">
        <v>93</v>
      </c>
      <c r="AN126" s="68" t="s">
        <v>21</v>
      </c>
      <c r="AO126" s="68" t="s">
        <v>32</v>
      </c>
      <c r="AP126" s="68" t="s">
        <v>32</v>
      </c>
      <c r="AQ126" s="68" t="s">
        <v>32</v>
      </c>
      <c r="AR126" s="117" t="s">
        <v>109</v>
      </c>
      <c r="AS126" s="68"/>
      <c r="AT126" s="68"/>
    </row>
    <row r="127" spans="1:46" ht="15.75" x14ac:dyDescent="0.25">
      <c r="A127" s="68" t="s">
        <v>134</v>
      </c>
      <c r="B127" s="108">
        <v>41104</v>
      </c>
      <c r="C127" s="68" t="s">
        <v>106</v>
      </c>
      <c r="D127" s="68" t="s">
        <v>135</v>
      </c>
      <c r="E127" s="68" t="s">
        <v>108</v>
      </c>
      <c r="F127" s="68" t="s">
        <v>32</v>
      </c>
      <c r="G127" s="52" t="s">
        <v>21</v>
      </c>
      <c r="H127" s="68" t="str">
        <f>VLOOKUP($G127,'[1]Site Code Table'!$A$2:$Q$301,7,FALSE)</f>
        <v>MT</v>
      </c>
      <c r="I127" s="68" t="s">
        <v>92</v>
      </c>
      <c r="J127" s="68" t="str">
        <f>VLOOKUP($G127,'[1]Site Code Table'!$A$2:$Q$301,2,FALSE)</f>
        <v>South McQuesten River</v>
      </c>
      <c r="K127" s="68" t="str">
        <f>VLOOKUP($G127,'[1]Site Code Table'!$A$2:$Q$301,4,FALSE)</f>
        <v>South McQuesten River</v>
      </c>
      <c r="L127" s="68" t="str">
        <f>VLOOKUP($G127,'[1]Site Code Table'!$A$2:$Q$301,5,FALSE)</f>
        <v>South McQuesten near the mouth at the Alaska Highway bridge</v>
      </c>
      <c r="M127" s="110">
        <f>VLOOKUP($G127,'[1]Site Code Table'!$A$2:$Q$301,10,FALSE)</f>
        <v>63.555370000000003</v>
      </c>
      <c r="N127" s="110">
        <f>VLOOKUP($G127,'[1]Site Code Table'!$A$2:$Q$301,11,FALSE)</f>
        <v>-137.4127</v>
      </c>
      <c r="O127" s="110" t="str">
        <f>VLOOKUP($G127,'[1]Site Code Table'!$A$2:$Q$301,3,FALSE)</f>
        <v>A</v>
      </c>
      <c r="P127" s="110" t="str">
        <f>VLOOKUP($G127,'[1]Site Code Table'!$A$2:$Q$301,13,FALSE)</f>
        <v>High</v>
      </c>
      <c r="Q127" s="111">
        <f>VLOOKUP($G127,'[1]Site Code Table'!$A$2:$Q$301,14,FALSE)</f>
        <v>0</v>
      </c>
      <c r="R127" s="111" t="str">
        <f>VLOOKUP($G127,'[1]Site Code Table'!$A$2:$Q$301,15,FALSE)</f>
        <v>NA</v>
      </c>
      <c r="S127" s="112">
        <f>VLOOKUP($G127,'[1]Site Code Table'!$A$2:$Q$301,16,FALSE)</f>
        <v>25</v>
      </c>
      <c r="T127" s="113" t="str">
        <f t="shared" si="0"/>
        <v>Below</v>
      </c>
      <c r="U127" s="47">
        <v>17</v>
      </c>
      <c r="V127" s="47" t="s">
        <v>32</v>
      </c>
      <c r="W127" s="47">
        <v>268</v>
      </c>
      <c r="X127" s="114">
        <v>8</v>
      </c>
      <c r="Y127" s="47">
        <v>4</v>
      </c>
      <c r="Z127" s="112" t="str">
        <f>VLOOKUP($G127,'[1]Site Code Table'!$A$2:$Q$301,17,FALSE)</f>
        <v xml:space="preserve"> 09DD004</v>
      </c>
      <c r="AA127" s="68" t="s">
        <v>32</v>
      </c>
      <c r="AB127" s="68" t="s">
        <v>32</v>
      </c>
      <c r="AC127" s="68" t="s">
        <v>32</v>
      </c>
      <c r="AD127" s="68" t="s">
        <v>32</v>
      </c>
      <c r="AE127" s="68">
        <v>102</v>
      </c>
      <c r="AF127" s="116">
        <f>(U127*AE127*(3600/1000) *24)</f>
        <v>149817.60000000001</v>
      </c>
      <c r="AG127" s="68" t="s">
        <v>32</v>
      </c>
      <c r="AH127" s="68" t="s">
        <v>32</v>
      </c>
      <c r="AI127" s="68" t="s">
        <v>32</v>
      </c>
      <c r="AJ127" s="68" t="s">
        <v>32</v>
      </c>
      <c r="AK127" s="68" t="s">
        <v>32</v>
      </c>
      <c r="AL127" s="68" t="s">
        <v>32</v>
      </c>
      <c r="AM127" s="68" t="s">
        <v>93</v>
      </c>
      <c r="AN127" s="68" t="s">
        <v>21</v>
      </c>
      <c r="AO127" s="68" t="s">
        <v>32</v>
      </c>
      <c r="AP127" s="68" t="s">
        <v>32</v>
      </c>
      <c r="AQ127" s="68" t="s">
        <v>32</v>
      </c>
      <c r="AR127" s="117" t="s">
        <v>109</v>
      </c>
      <c r="AS127" s="68"/>
      <c r="AT127" s="68"/>
    </row>
    <row r="128" spans="1:46" ht="15.75" x14ac:dyDescent="0.25">
      <c r="A128" s="68" t="s">
        <v>136</v>
      </c>
      <c r="B128" s="108">
        <v>41105</v>
      </c>
      <c r="C128" s="68" t="s">
        <v>106</v>
      </c>
      <c r="D128" s="68" t="s">
        <v>137</v>
      </c>
      <c r="E128" s="68" t="s">
        <v>108</v>
      </c>
      <c r="F128" s="68" t="s">
        <v>32</v>
      </c>
      <c r="G128" s="52" t="s">
        <v>21</v>
      </c>
      <c r="H128" s="68" t="str">
        <f>VLOOKUP($G128,'[1]Site Code Table'!$A$2:$Q$301,7,FALSE)</f>
        <v>MT</v>
      </c>
      <c r="I128" s="68" t="s">
        <v>92</v>
      </c>
      <c r="J128" s="68" t="str">
        <f>VLOOKUP($G128,'[1]Site Code Table'!$A$2:$Q$301,2,FALSE)</f>
        <v>South McQuesten River</v>
      </c>
      <c r="K128" s="68" t="str">
        <f>VLOOKUP($G128,'[1]Site Code Table'!$A$2:$Q$301,4,FALSE)</f>
        <v>South McQuesten River</v>
      </c>
      <c r="L128" s="68" t="str">
        <f>VLOOKUP($G128,'[1]Site Code Table'!$A$2:$Q$301,5,FALSE)</f>
        <v>South McQuesten near the mouth at the Alaska Highway bridge</v>
      </c>
      <c r="M128" s="110">
        <f>VLOOKUP($G128,'[1]Site Code Table'!$A$2:$Q$301,10,FALSE)</f>
        <v>63.555370000000003</v>
      </c>
      <c r="N128" s="110">
        <f>VLOOKUP($G128,'[1]Site Code Table'!$A$2:$Q$301,11,FALSE)</f>
        <v>-137.4127</v>
      </c>
      <c r="O128" s="110" t="str">
        <f>VLOOKUP($G128,'[1]Site Code Table'!$A$2:$Q$301,3,FALSE)</f>
        <v>A</v>
      </c>
      <c r="P128" s="110" t="str">
        <f>VLOOKUP($G128,'[1]Site Code Table'!$A$2:$Q$301,13,FALSE)</f>
        <v>High</v>
      </c>
      <c r="Q128" s="111">
        <f>VLOOKUP($G128,'[1]Site Code Table'!$A$2:$Q$301,14,FALSE)</f>
        <v>0</v>
      </c>
      <c r="R128" s="111" t="str">
        <f>VLOOKUP($G128,'[1]Site Code Table'!$A$2:$Q$301,15,FALSE)</f>
        <v>NA</v>
      </c>
      <c r="S128" s="112">
        <f>VLOOKUP($G128,'[1]Site Code Table'!$A$2:$Q$301,16,FALSE)</f>
        <v>25</v>
      </c>
      <c r="T128" s="121" t="s">
        <v>32</v>
      </c>
      <c r="U128" s="121" t="s">
        <v>32</v>
      </c>
      <c r="V128" s="47" t="s">
        <v>32</v>
      </c>
      <c r="W128" s="47" t="s">
        <v>32</v>
      </c>
      <c r="X128" s="47" t="s">
        <v>32</v>
      </c>
      <c r="Y128" s="47" t="s">
        <v>32</v>
      </c>
      <c r="Z128" s="112" t="str">
        <f>VLOOKUP($G128,'[1]Site Code Table'!$A$2:$Q$301,17,FALSE)</f>
        <v xml:space="preserve"> 09DD004</v>
      </c>
      <c r="AA128" s="68" t="s">
        <v>32</v>
      </c>
      <c r="AB128" s="68" t="s">
        <v>32</v>
      </c>
      <c r="AC128" s="68" t="s">
        <v>32</v>
      </c>
      <c r="AD128" s="68" t="s">
        <v>32</v>
      </c>
      <c r="AE128" s="68">
        <v>92.8</v>
      </c>
      <c r="AF128" s="116" t="s">
        <v>32</v>
      </c>
      <c r="AG128" s="68" t="s">
        <v>32</v>
      </c>
      <c r="AH128" s="68" t="s">
        <v>32</v>
      </c>
      <c r="AI128" s="68" t="s">
        <v>32</v>
      </c>
      <c r="AJ128" s="68" t="s">
        <v>32</v>
      </c>
      <c r="AK128" s="68" t="s">
        <v>32</v>
      </c>
      <c r="AL128" s="68" t="s">
        <v>32</v>
      </c>
      <c r="AM128" s="68" t="s">
        <v>93</v>
      </c>
      <c r="AN128" s="68" t="s">
        <v>21</v>
      </c>
      <c r="AO128" s="68" t="s">
        <v>32</v>
      </c>
      <c r="AP128" s="68" t="s">
        <v>32</v>
      </c>
      <c r="AQ128" s="68" t="s">
        <v>32</v>
      </c>
      <c r="AR128" s="117" t="s">
        <v>109</v>
      </c>
      <c r="AS128" s="68"/>
      <c r="AT128" s="68"/>
    </row>
    <row r="129" spans="1:46" ht="15.75" x14ac:dyDescent="0.25">
      <c r="A129" s="68" t="s">
        <v>138</v>
      </c>
      <c r="B129" s="108">
        <v>41106</v>
      </c>
      <c r="C129" s="68" t="s">
        <v>106</v>
      </c>
      <c r="D129" s="68" t="s">
        <v>139</v>
      </c>
      <c r="E129" s="68" t="s">
        <v>108</v>
      </c>
      <c r="F129" s="68" t="s">
        <v>32</v>
      </c>
      <c r="G129" s="52" t="s">
        <v>21</v>
      </c>
      <c r="H129" s="68" t="str">
        <f>VLOOKUP($G129,'[1]Site Code Table'!$A$2:$Q$301,7,FALSE)</f>
        <v>MT</v>
      </c>
      <c r="I129" s="68" t="s">
        <v>92</v>
      </c>
      <c r="J129" s="68" t="str">
        <f>VLOOKUP($G129,'[1]Site Code Table'!$A$2:$Q$301,2,FALSE)</f>
        <v>South McQuesten River</v>
      </c>
      <c r="K129" s="68" t="str">
        <f>VLOOKUP($G129,'[1]Site Code Table'!$A$2:$Q$301,4,FALSE)</f>
        <v>South McQuesten River</v>
      </c>
      <c r="L129" s="68" t="str">
        <f>VLOOKUP($G129,'[1]Site Code Table'!$A$2:$Q$301,5,FALSE)</f>
        <v>South McQuesten near the mouth at the Alaska Highway bridge</v>
      </c>
      <c r="M129" s="110">
        <f>VLOOKUP($G129,'[1]Site Code Table'!$A$2:$Q$301,10,FALSE)</f>
        <v>63.555370000000003</v>
      </c>
      <c r="N129" s="110">
        <f>VLOOKUP($G129,'[1]Site Code Table'!$A$2:$Q$301,11,FALSE)</f>
        <v>-137.4127</v>
      </c>
      <c r="O129" s="110" t="str">
        <f>VLOOKUP($G129,'[1]Site Code Table'!$A$2:$Q$301,3,FALSE)</f>
        <v>A</v>
      </c>
      <c r="P129" s="110" t="str">
        <f>VLOOKUP($G129,'[1]Site Code Table'!$A$2:$Q$301,13,FALSE)</f>
        <v>High</v>
      </c>
      <c r="Q129" s="111">
        <f>VLOOKUP($G129,'[1]Site Code Table'!$A$2:$Q$301,14,FALSE)</f>
        <v>0</v>
      </c>
      <c r="R129" s="111" t="str">
        <f>VLOOKUP($G129,'[1]Site Code Table'!$A$2:$Q$301,15,FALSE)</f>
        <v>NA</v>
      </c>
      <c r="S129" s="112">
        <f>VLOOKUP($G129,'[1]Site Code Table'!$A$2:$Q$301,16,FALSE)</f>
        <v>25</v>
      </c>
      <c r="T129" s="121" t="s">
        <v>32</v>
      </c>
      <c r="U129" s="121" t="s">
        <v>32</v>
      </c>
      <c r="V129" s="47" t="s">
        <v>32</v>
      </c>
      <c r="W129" s="47" t="s">
        <v>32</v>
      </c>
      <c r="X129" s="47" t="s">
        <v>32</v>
      </c>
      <c r="Y129" s="47" t="s">
        <v>32</v>
      </c>
      <c r="Z129" s="112" t="str">
        <f>VLOOKUP($G129,'[1]Site Code Table'!$A$2:$Q$301,17,FALSE)</f>
        <v xml:space="preserve"> 09DD004</v>
      </c>
      <c r="AA129" s="68" t="s">
        <v>32</v>
      </c>
      <c r="AB129" s="68" t="s">
        <v>32</v>
      </c>
      <c r="AC129" s="68" t="s">
        <v>32</v>
      </c>
      <c r="AD129" s="68" t="s">
        <v>32</v>
      </c>
      <c r="AE129" s="68">
        <v>95.3</v>
      </c>
      <c r="AF129" s="116" t="s">
        <v>32</v>
      </c>
      <c r="AG129" s="68" t="s">
        <v>32</v>
      </c>
      <c r="AH129" s="68" t="s">
        <v>32</v>
      </c>
      <c r="AI129" s="68" t="s">
        <v>32</v>
      </c>
      <c r="AJ129" s="68" t="s">
        <v>32</v>
      </c>
      <c r="AK129" s="68" t="s">
        <v>32</v>
      </c>
      <c r="AL129" s="68" t="s">
        <v>32</v>
      </c>
      <c r="AM129" s="68" t="s">
        <v>93</v>
      </c>
      <c r="AN129" s="68" t="s">
        <v>21</v>
      </c>
      <c r="AO129" s="68" t="s">
        <v>32</v>
      </c>
      <c r="AP129" s="68" t="s">
        <v>32</v>
      </c>
      <c r="AQ129" s="68" t="s">
        <v>32</v>
      </c>
      <c r="AR129" s="117" t="s">
        <v>109</v>
      </c>
      <c r="AS129" s="68"/>
      <c r="AT129" s="68"/>
    </row>
    <row r="130" spans="1:46" ht="15.75" x14ac:dyDescent="0.25">
      <c r="A130" s="68" t="s">
        <v>140</v>
      </c>
      <c r="B130" s="108">
        <v>41107</v>
      </c>
      <c r="C130" s="68" t="s">
        <v>106</v>
      </c>
      <c r="D130" s="68" t="s">
        <v>141</v>
      </c>
      <c r="E130" s="68" t="s">
        <v>108</v>
      </c>
      <c r="F130" s="68" t="s">
        <v>32</v>
      </c>
      <c r="G130" s="52" t="s">
        <v>21</v>
      </c>
      <c r="H130" s="68" t="str">
        <f>VLOOKUP($G130,'[1]Site Code Table'!$A$2:$Q$301,7,FALSE)</f>
        <v>MT</v>
      </c>
      <c r="I130" s="68" t="s">
        <v>92</v>
      </c>
      <c r="J130" s="68" t="str">
        <f>VLOOKUP($G130,'[1]Site Code Table'!$A$2:$Q$301,2,FALSE)</f>
        <v>South McQuesten River</v>
      </c>
      <c r="K130" s="68" t="str">
        <f>VLOOKUP($G130,'[1]Site Code Table'!$A$2:$Q$301,4,FALSE)</f>
        <v>South McQuesten River</v>
      </c>
      <c r="L130" s="68" t="str">
        <f>VLOOKUP($G130,'[1]Site Code Table'!$A$2:$Q$301,5,FALSE)</f>
        <v>South McQuesten near the mouth at the Alaska Highway bridge</v>
      </c>
      <c r="M130" s="110">
        <f>VLOOKUP($G130,'[1]Site Code Table'!$A$2:$Q$301,10,FALSE)</f>
        <v>63.555370000000003</v>
      </c>
      <c r="N130" s="110">
        <f>VLOOKUP($G130,'[1]Site Code Table'!$A$2:$Q$301,11,FALSE)</f>
        <v>-137.4127</v>
      </c>
      <c r="O130" s="110" t="str">
        <f>VLOOKUP($G130,'[1]Site Code Table'!$A$2:$Q$301,3,FALSE)</f>
        <v>A</v>
      </c>
      <c r="P130" s="110" t="str">
        <f>VLOOKUP($G130,'[1]Site Code Table'!$A$2:$Q$301,13,FALSE)</f>
        <v>High</v>
      </c>
      <c r="Q130" s="111">
        <f>VLOOKUP($G130,'[1]Site Code Table'!$A$2:$Q$301,14,FALSE)</f>
        <v>0</v>
      </c>
      <c r="R130" s="111" t="str">
        <f>VLOOKUP($G130,'[1]Site Code Table'!$A$2:$Q$301,15,FALSE)</f>
        <v>NA</v>
      </c>
      <c r="S130" s="112">
        <f>VLOOKUP($G130,'[1]Site Code Table'!$A$2:$Q$301,16,FALSE)</f>
        <v>25</v>
      </c>
      <c r="T130" s="121" t="s">
        <v>32</v>
      </c>
      <c r="U130" s="121" t="s">
        <v>32</v>
      </c>
      <c r="V130" s="47" t="s">
        <v>32</v>
      </c>
      <c r="W130" s="47" t="s">
        <v>32</v>
      </c>
      <c r="X130" s="47" t="s">
        <v>32</v>
      </c>
      <c r="Y130" s="47" t="s">
        <v>32</v>
      </c>
      <c r="Z130" s="112" t="str">
        <f>VLOOKUP($G130,'[1]Site Code Table'!$A$2:$Q$301,17,FALSE)</f>
        <v xml:space="preserve"> 09DD004</v>
      </c>
      <c r="AA130" s="68" t="s">
        <v>32</v>
      </c>
      <c r="AB130" s="68" t="s">
        <v>32</v>
      </c>
      <c r="AC130" s="68" t="s">
        <v>32</v>
      </c>
      <c r="AD130" s="68" t="s">
        <v>32</v>
      </c>
      <c r="AE130" s="68">
        <v>95.6</v>
      </c>
      <c r="AF130" s="116" t="s">
        <v>32</v>
      </c>
      <c r="AG130" s="68" t="s">
        <v>32</v>
      </c>
      <c r="AH130" s="68" t="s">
        <v>32</v>
      </c>
      <c r="AI130" s="68" t="s">
        <v>32</v>
      </c>
      <c r="AJ130" s="68" t="s">
        <v>32</v>
      </c>
      <c r="AK130" s="68" t="s">
        <v>32</v>
      </c>
      <c r="AL130" s="68" t="s">
        <v>32</v>
      </c>
      <c r="AM130" s="68" t="s">
        <v>93</v>
      </c>
      <c r="AN130" s="68" t="s">
        <v>21</v>
      </c>
      <c r="AO130" s="68" t="s">
        <v>32</v>
      </c>
      <c r="AP130" s="68" t="s">
        <v>32</v>
      </c>
      <c r="AQ130" s="68" t="s">
        <v>32</v>
      </c>
      <c r="AR130" s="117" t="s">
        <v>109</v>
      </c>
      <c r="AS130" s="68"/>
      <c r="AT130" s="68"/>
    </row>
    <row r="131" spans="1:46" ht="15.75" x14ac:dyDescent="0.25">
      <c r="A131" s="68" t="s">
        <v>142</v>
      </c>
      <c r="B131" s="108">
        <v>41108</v>
      </c>
      <c r="C131" s="68" t="s">
        <v>106</v>
      </c>
      <c r="D131" s="68" t="s">
        <v>143</v>
      </c>
      <c r="E131" s="68" t="s">
        <v>108</v>
      </c>
      <c r="F131" s="68" t="s">
        <v>32</v>
      </c>
      <c r="G131" s="52" t="s">
        <v>21</v>
      </c>
      <c r="H131" s="68" t="str">
        <f>VLOOKUP($G131,'[1]Site Code Table'!$A$2:$Q$301,7,FALSE)</f>
        <v>MT</v>
      </c>
      <c r="I131" s="68" t="s">
        <v>92</v>
      </c>
      <c r="J131" s="68" t="str">
        <f>VLOOKUP($G131,'[1]Site Code Table'!$A$2:$Q$301,2,FALSE)</f>
        <v>South McQuesten River</v>
      </c>
      <c r="K131" s="68" t="str">
        <f>VLOOKUP($G131,'[1]Site Code Table'!$A$2:$Q$301,4,FALSE)</f>
        <v>South McQuesten River</v>
      </c>
      <c r="L131" s="68" t="str">
        <f>VLOOKUP($G131,'[1]Site Code Table'!$A$2:$Q$301,5,FALSE)</f>
        <v>South McQuesten near the mouth at the Alaska Highway bridge</v>
      </c>
      <c r="M131" s="110">
        <f>VLOOKUP($G131,'[1]Site Code Table'!$A$2:$Q$301,10,FALSE)</f>
        <v>63.555370000000003</v>
      </c>
      <c r="N131" s="110">
        <f>VLOOKUP($G131,'[1]Site Code Table'!$A$2:$Q$301,11,FALSE)</f>
        <v>-137.4127</v>
      </c>
      <c r="O131" s="110" t="str">
        <f>VLOOKUP($G131,'[1]Site Code Table'!$A$2:$Q$301,3,FALSE)</f>
        <v>A</v>
      </c>
      <c r="P131" s="110" t="str">
        <f>VLOOKUP($G131,'[1]Site Code Table'!$A$2:$Q$301,13,FALSE)</f>
        <v>High</v>
      </c>
      <c r="Q131" s="111">
        <f>VLOOKUP($G131,'[1]Site Code Table'!$A$2:$Q$301,14,FALSE)</f>
        <v>0</v>
      </c>
      <c r="R131" s="111" t="str">
        <f>VLOOKUP($G131,'[1]Site Code Table'!$A$2:$Q$301,15,FALSE)</f>
        <v>NA</v>
      </c>
      <c r="S131" s="112">
        <f>VLOOKUP($G131,'[1]Site Code Table'!$A$2:$Q$301,16,FALSE)</f>
        <v>25</v>
      </c>
      <c r="T131" s="121" t="s">
        <v>32</v>
      </c>
      <c r="U131" s="121" t="s">
        <v>32</v>
      </c>
      <c r="V131" s="47" t="s">
        <v>32</v>
      </c>
      <c r="W131" s="47" t="s">
        <v>32</v>
      </c>
      <c r="X131" s="47" t="s">
        <v>32</v>
      </c>
      <c r="Y131" s="47" t="s">
        <v>32</v>
      </c>
      <c r="Z131" s="112" t="str">
        <f>VLOOKUP($G131,'[1]Site Code Table'!$A$2:$Q$301,17,FALSE)</f>
        <v xml:space="preserve"> 09DD004</v>
      </c>
      <c r="AA131" s="68" t="s">
        <v>32</v>
      </c>
      <c r="AB131" s="68" t="s">
        <v>32</v>
      </c>
      <c r="AC131" s="68" t="s">
        <v>32</v>
      </c>
      <c r="AD131" s="68" t="s">
        <v>32</v>
      </c>
      <c r="AE131" s="68">
        <v>92.3</v>
      </c>
      <c r="AF131" s="116" t="s">
        <v>32</v>
      </c>
      <c r="AG131" s="68" t="s">
        <v>32</v>
      </c>
      <c r="AH131" s="68" t="s">
        <v>32</v>
      </c>
      <c r="AI131" s="68" t="s">
        <v>32</v>
      </c>
      <c r="AJ131" s="68" t="s">
        <v>32</v>
      </c>
      <c r="AK131" s="68" t="s">
        <v>32</v>
      </c>
      <c r="AL131" s="68" t="s">
        <v>32</v>
      </c>
      <c r="AM131" s="68" t="s">
        <v>93</v>
      </c>
      <c r="AN131" s="68" t="s">
        <v>21</v>
      </c>
      <c r="AO131" s="68" t="s">
        <v>32</v>
      </c>
      <c r="AP131" s="68" t="s">
        <v>32</v>
      </c>
      <c r="AQ131" s="68" t="s">
        <v>32</v>
      </c>
      <c r="AR131" s="117" t="s">
        <v>109</v>
      </c>
      <c r="AS131" s="68"/>
      <c r="AT131" s="68"/>
    </row>
    <row r="132" spans="1:46" ht="15.75" x14ac:dyDescent="0.25">
      <c r="A132" s="68" t="s">
        <v>144</v>
      </c>
      <c r="B132" s="108">
        <v>41109</v>
      </c>
      <c r="C132" s="68" t="s">
        <v>106</v>
      </c>
      <c r="D132" s="68" t="s">
        <v>145</v>
      </c>
      <c r="E132" s="68" t="s">
        <v>108</v>
      </c>
      <c r="F132" s="68" t="s">
        <v>32</v>
      </c>
      <c r="G132" s="52" t="s">
        <v>21</v>
      </c>
      <c r="H132" s="68" t="str">
        <f>VLOOKUP($G132,'[1]Site Code Table'!$A$2:$Q$301,7,FALSE)</f>
        <v>MT</v>
      </c>
      <c r="I132" s="68" t="s">
        <v>92</v>
      </c>
      <c r="J132" s="68" t="str">
        <f>VLOOKUP($G132,'[1]Site Code Table'!$A$2:$Q$301,2,FALSE)</f>
        <v>South McQuesten River</v>
      </c>
      <c r="K132" s="68" t="str">
        <f>VLOOKUP($G132,'[1]Site Code Table'!$A$2:$Q$301,4,FALSE)</f>
        <v>South McQuesten River</v>
      </c>
      <c r="L132" s="68" t="str">
        <f>VLOOKUP($G132,'[1]Site Code Table'!$A$2:$Q$301,5,FALSE)</f>
        <v>South McQuesten near the mouth at the Alaska Highway bridge</v>
      </c>
      <c r="M132" s="110">
        <f>VLOOKUP($G132,'[1]Site Code Table'!$A$2:$Q$301,10,FALSE)</f>
        <v>63.555370000000003</v>
      </c>
      <c r="N132" s="110">
        <f>VLOOKUP($G132,'[1]Site Code Table'!$A$2:$Q$301,11,FALSE)</f>
        <v>-137.4127</v>
      </c>
      <c r="O132" s="110" t="str">
        <f>VLOOKUP($G132,'[1]Site Code Table'!$A$2:$Q$301,3,FALSE)</f>
        <v>A</v>
      </c>
      <c r="P132" s="110" t="str">
        <f>VLOOKUP($G132,'[1]Site Code Table'!$A$2:$Q$301,13,FALSE)</f>
        <v>High</v>
      </c>
      <c r="Q132" s="111">
        <f>VLOOKUP($G132,'[1]Site Code Table'!$A$2:$Q$301,14,FALSE)</f>
        <v>0</v>
      </c>
      <c r="R132" s="111" t="str">
        <f>VLOOKUP($G132,'[1]Site Code Table'!$A$2:$Q$301,15,FALSE)</f>
        <v>NA</v>
      </c>
      <c r="S132" s="112">
        <f>VLOOKUP($G132,'[1]Site Code Table'!$A$2:$Q$301,16,FALSE)</f>
        <v>25</v>
      </c>
      <c r="T132" s="121" t="s">
        <v>32</v>
      </c>
      <c r="U132" s="121" t="s">
        <v>32</v>
      </c>
      <c r="V132" s="47" t="s">
        <v>32</v>
      </c>
      <c r="W132" s="47" t="s">
        <v>32</v>
      </c>
      <c r="X132" s="47" t="s">
        <v>32</v>
      </c>
      <c r="Y132" s="47" t="s">
        <v>32</v>
      </c>
      <c r="Z132" s="112" t="str">
        <f>VLOOKUP($G132,'[1]Site Code Table'!$A$2:$Q$301,17,FALSE)</f>
        <v xml:space="preserve"> 09DD004</v>
      </c>
      <c r="AA132" s="68" t="s">
        <v>32</v>
      </c>
      <c r="AB132" s="68" t="s">
        <v>32</v>
      </c>
      <c r="AC132" s="68" t="s">
        <v>32</v>
      </c>
      <c r="AD132" s="68" t="s">
        <v>32</v>
      </c>
      <c r="AE132" s="68">
        <v>88.5</v>
      </c>
      <c r="AF132" s="116" t="s">
        <v>32</v>
      </c>
      <c r="AG132" s="68" t="s">
        <v>32</v>
      </c>
      <c r="AH132" s="68" t="s">
        <v>32</v>
      </c>
      <c r="AI132" s="68" t="s">
        <v>32</v>
      </c>
      <c r="AJ132" s="68" t="s">
        <v>32</v>
      </c>
      <c r="AK132" s="68" t="s">
        <v>32</v>
      </c>
      <c r="AL132" s="68" t="s">
        <v>32</v>
      </c>
      <c r="AM132" s="68" t="s">
        <v>93</v>
      </c>
      <c r="AN132" s="68" t="s">
        <v>21</v>
      </c>
      <c r="AO132" s="68" t="s">
        <v>32</v>
      </c>
      <c r="AP132" s="68" t="s">
        <v>32</v>
      </c>
      <c r="AQ132" s="68" t="s">
        <v>32</v>
      </c>
      <c r="AR132" s="117" t="s">
        <v>109</v>
      </c>
      <c r="AS132" s="68"/>
      <c r="AT132" s="68"/>
    </row>
    <row r="133" spans="1:46" ht="15.75" x14ac:dyDescent="0.25">
      <c r="A133" s="68" t="s">
        <v>146</v>
      </c>
      <c r="B133" s="108">
        <v>41110</v>
      </c>
      <c r="C133" s="68" t="s">
        <v>106</v>
      </c>
      <c r="D133" s="68" t="s">
        <v>147</v>
      </c>
      <c r="E133" s="68" t="s">
        <v>108</v>
      </c>
      <c r="F133" s="68" t="s">
        <v>32</v>
      </c>
      <c r="G133" s="52" t="s">
        <v>21</v>
      </c>
      <c r="H133" s="68" t="str">
        <f>VLOOKUP($G133,'[1]Site Code Table'!$A$2:$Q$301,7,FALSE)</f>
        <v>MT</v>
      </c>
      <c r="I133" s="68" t="s">
        <v>92</v>
      </c>
      <c r="J133" s="68" t="str">
        <f>VLOOKUP($G133,'[1]Site Code Table'!$A$2:$Q$301,2,FALSE)</f>
        <v>South McQuesten River</v>
      </c>
      <c r="K133" s="68" t="str">
        <f>VLOOKUP($G133,'[1]Site Code Table'!$A$2:$Q$301,4,FALSE)</f>
        <v>South McQuesten River</v>
      </c>
      <c r="L133" s="68" t="str">
        <f>VLOOKUP($G133,'[1]Site Code Table'!$A$2:$Q$301,5,FALSE)</f>
        <v>South McQuesten near the mouth at the Alaska Highway bridge</v>
      </c>
      <c r="M133" s="110">
        <f>VLOOKUP($G133,'[1]Site Code Table'!$A$2:$Q$301,10,FALSE)</f>
        <v>63.555370000000003</v>
      </c>
      <c r="N133" s="110">
        <f>VLOOKUP($G133,'[1]Site Code Table'!$A$2:$Q$301,11,FALSE)</f>
        <v>-137.4127</v>
      </c>
      <c r="O133" s="110" t="str">
        <f>VLOOKUP($G133,'[1]Site Code Table'!$A$2:$Q$301,3,FALSE)</f>
        <v>A</v>
      </c>
      <c r="P133" s="110" t="str">
        <f>VLOOKUP($G133,'[1]Site Code Table'!$A$2:$Q$301,13,FALSE)</f>
        <v>High</v>
      </c>
      <c r="Q133" s="111">
        <f>VLOOKUP($G133,'[1]Site Code Table'!$A$2:$Q$301,14,FALSE)</f>
        <v>0</v>
      </c>
      <c r="R133" s="111" t="str">
        <f>VLOOKUP($G133,'[1]Site Code Table'!$A$2:$Q$301,15,FALSE)</f>
        <v>NA</v>
      </c>
      <c r="S133" s="112">
        <f>VLOOKUP($G133,'[1]Site Code Table'!$A$2:$Q$301,16,FALSE)</f>
        <v>25</v>
      </c>
      <c r="T133" s="121" t="s">
        <v>32</v>
      </c>
      <c r="U133" s="121" t="s">
        <v>32</v>
      </c>
      <c r="V133" s="47" t="s">
        <v>32</v>
      </c>
      <c r="W133" s="47" t="s">
        <v>32</v>
      </c>
      <c r="X133" s="47" t="s">
        <v>32</v>
      </c>
      <c r="Y133" s="47" t="s">
        <v>32</v>
      </c>
      <c r="Z133" s="112" t="str">
        <f>VLOOKUP($G133,'[1]Site Code Table'!$A$2:$Q$301,17,FALSE)</f>
        <v xml:space="preserve"> 09DD004</v>
      </c>
      <c r="AA133" s="68" t="s">
        <v>32</v>
      </c>
      <c r="AB133" s="68" t="s">
        <v>32</v>
      </c>
      <c r="AC133" s="68" t="s">
        <v>32</v>
      </c>
      <c r="AD133" s="68" t="s">
        <v>32</v>
      </c>
      <c r="AE133" s="68">
        <v>84.1</v>
      </c>
      <c r="AF133" s="116" t="s">
        <v>32</v>
      </c>
      <c r="AG133" s="68" t="s">
        <v>32</v>
      </c>
      <c r="AH133" s="68" t="s">
        <v>32</v>
      </c>
      <c r="AI133" s="68" t="s">
        <v>32</v>
      </c>
      <c r="AJ133" s="68" t="s">
        <v>32</v>
      </c>
      <c r="AK133" s="68" t="s">
        <v>32</v>
      </c>
      <c r="AL133" s="68" t="s">
        <v>32</v>
      </c>
      <c r="AM133" s="68" t="s">
        <v>93</v>
      </c>
      <c r="AN133" s="68" t="s">
        <v>21</v>
      </c>
      <c r="AO133" s="68" t="s">
        <v>32</v>
      </c>
      <c r="AP133" s="68" t="s">
        <v>32</v>
      </c>
      <c r="AQ133" s="68" t="s">
        <v>32</v>
      </c>
      <c r="AR133" s="117" t="s">
        <v>109</v>
      </c>
      <c r="AS133" s="68"/>
      <c r="AT133" s="68"/>
    </row>
    <row r="134" spans="1:46" ht="15.75" x14ac:dyDescent="0.25">
      <c r="A134" s="68" t="s">
        <v>148</v>
      </c>
      <c r="B134" s="108">
        <v>41111</v>
      </c>
      <c r="C134" s="68" t="s">
        <v>106</v>
      </c>
      <c r="D134" s="68" t="s">
        <v>149</v>
      </c>
      <c r="E134" s="68" t="s">
        <v>108</v>
      </c>
      <c r="F134" s="68" t="s">
        <v>32</v>
      </c>
      <c r="G134" s="52" t="s">
        <v>21</v>
      </c>
      <c r="H134" s="68" t="str">
        <f>VLOOKUP($G134,'[1]Site Code Table'!$A$2:$Q$301,7,FALSE)</f>
        <v>MT</v>
      </c>
      <c r="I134" s="68" t="s">
        <v>92</v>
      </c>
      <c r="J134" s="68" t="str">
        <f>VLOOKUP($G134,'[1]Site Code Table'!$A$2:$Q$301,2,FALSE)</f>
        <v>South McQuesten River</v>
      </c>
      <c r="K134" s="68" t="str">
        <f>VLOOKUP($G134,'[1]Site Code Table'!$A$2:$Q$301,4,FALSE)</f>
        <v>South McQuesten River</v>
      </c>
      <c r="L134" s="68" t="str">
        <f>VLOOKUP($G134,'[1]Site Code Table'!$A$2:$Q$301,5,FALSE)</f>
        <v>South McQuesten near the mouth at the Alaska Highway bridge</v>
      </c>
      <c r="M134" s="110">
        <f>VLOOKUP($G134,'[1]Site Code Table'!$A$2:$Q$301,10,FALSE)</f>
        <v>63.555370000000003</v>
      </c>
      <c r="N134" s="110">
        <f>VLOOKUP($G134,'[1]Site Code Table'!$A$2:$Q$301,11,FALSE)</f>
        <v>-137.4127</v>
      </c>
      <c r="O134" s="110" t="str">
        <f>VLOOKUP($G134,'[1]Site Code Table'!$A$2:$Q$301,3,FALSE)</f>
        <v>A</v>
      </c>
      <c r="P134" s="110" t="str">
        <f>VLOOKUP($G134,'[1]Site Code Table'!$A$2:$Q$301,13,FALSE)</f>
        <v>High</v>
      </c>
      <c r="Q134" s="111">
        <f>VLOOKUP($G134,'[1]Site Code Table'!$A$2:$Q$301,14,FALSE)</f>
        <v>0</v>
      </c>
      <c r="R134" s="111" t="str">
        <f>VLOOKUP($G134,'[1]Site Code Table'!$A$2:$Q$301,15,FALSE)</f>
        <v>NA</v>
      </c>
      <c r="S134" s="112">
        <f>VLOOKUP($G134,'[1]Site Code Table'!$A$2:$Q$301,16,FALSE)</f>
        <v>25</v>
      </c>
      <c r="T134" s="121" t="s">
        <v>32</v>
      </c>
      <c r="U134" s="121" t="s">
        <v>32</v>
      </c>
      <c r="V134" s="47" t="s">
        <v>32</v>
      </c>
      <c r="W134" s="47" t="s">
        <v>32</v>
      </c>
      <c r="X134" s="47" t="s">
        <v>32</v>
      </c>
      <c r="Y134" s="47" t="s">
        <v>32</v>
      </c>
      <c r="Z134" s="112" t="str">
        <f>VLOOKUP($G134,'[1]Site Code Table'!$A$2:$Q$301,17,FALSE)</f>
        <v xml:space="preserve"> 09DD004</v>
      </c>
      <c r="AA134" s="68" t="s">
        <v>32</v>
      </c>
      <c r="AB134" s="68" t="s">
        <v>32</v>
      </c>
      <c r="AC134" s="68" t="s">
        <v>32</v>
      </c>
      <c r="AD134" s="68" t="s">
        <v>32</v>
      </c>
      <c r="AE134" s="68">
        <v>80.599999999999994</v>
      </c>
      <c r="AF134" s="116" t="s">
        <v>32</v>
      </c>
      <c r="AG134" s="68" t="s">
        <v>32</v>
      </c>
      <c r="AH134" s="68" t="s">
        <v>32</v>
      </c>
      <c r="AI134" s="68" t="s">
        <v>32</v>
      </c>
      <c r="AJ134" s="68" t="s">
        <v>32</v>
      </c>
      <c r="AK134" s="68" t="s">
        <v>32</v>
      </c>
      <c r="AL134" s="68" t="s">
        <v>32</v>
      </c>
      <c r="AM134" s="68" t="s">
        <v>93</v>
      </c>
      <c r="AN134" s="68" t="s">
        <v>21</v>
      </c>
      <c r="AO134" s="68" t="s">
        <v>32</v>
      </c>
      <c r="AP134" s="68" t="s">
        <v>32</v>
      </c>
      <c r="AQ134" s="68" t="s">
        <v>32</v>
      </c>
      <c r="AR134" s="117" t="s">
        <v>109</v>
      </c>
      <c r="AS134" s="68"/>
      <c r="AT134" s="68"/>
    </row>
    <row r="135" spans="1:46" ht="15.75" x14ac:dyDescent="0.25">
      <c r="A135" s="68" t="s">
        <v>150</v>
      </c>
      <c r="B135" s="108">
        <v>41112</v>
      </c>
      <c r="C135" s="68" t="s">
        <v>106</v>
      </c>
      <c r="D135" s="68" t="s">
        <v>151</v>
      </c>
      <c r="E135" s="68" t="s">
        <v>108</v>
      </c>
      <c r="F135" s="68" t="s">
        <v>32</v>
      </c>
      <c r="G135" s="52" t="s">
        <v>21</v>
      </c>
      <c r="H135" s="68" t="str">
        <f>VLOOKUP($G135,'[1]Site Code Table'!$A$2:$Q$301,7,FALSE)</f>
        <v>MT</v>
      </c>
      <c r="I135" s="68" t="s">
        <v>92</v>
      </c>
      <c r="J135" s="68" t="str">
        <f>VLOOKUP($G135,'[1]Site Code Table'!$A$2:$Q$301,2,FALSE)</f>
        <v>South McQuesten River</v>
      </c>
      <c r="K135" s="68" t="str">
        <f>VLOOKUP($G135,'[1]Site Code Table'!$A$2:$Q$301,4,FALSE)</f>
        <v>South McQuesten River</v>
      </c>
      <c r="L135" s="68" t="str">
        <f>VLOOKUP($G135,'[1]Site Code Table'!$A$2:$Q$301,5,FALSE)</f>
        <v>South McQuesten near the mouth at the Alaska Highway bridge</v>
      </c>
      <c r="M135" s="110">
        <f>VLOOKUP($G135,'[1]Site Code Table'!$A$2:$Q$301,10,FALSE)</f>
        <v>63.555370000000003</v>
      </c>
      <c r="N135" s="110">
        <f>VLOOKUP($G135,'[1]Site Code Table'!$A$2:$Q$301,11,FALSE)</f>
        <v>-137.4127</v>
      </c>
      <c r="O135" s="110" t="str">
        <f>VLOOKUP($G135,'[1]Site Code Table'!$A$2:$Q$301,3,FALSE)</f>
        <v>A</v>
      </c>
      <c r="P135" s="110" t="str">
        <f>VLOOKUP($G135,'[1]Site Code Table'!$A$2:$Q$301,13,FALSE)</f>
        <v>High</v>
      </c>
      <c r="Q135" s="111">
        <f>VLOOKUP($G135,'[1]Site Code Table'!$A$2:$Q$301,14,FALSE)</f>
        <v>0</v>
      </c>
      <c r="R135" s="111" t="str">
        <f>VLOOKUP($G135,'[1]Site Code Table'!$A$2:$Q$301,15,FALSE)</f>
        <v>NA</v>
      </c>
      <c r="S135" s="112">
        <f>VLOOKUP($G135,'[1]Site Code Table'!$A$2:$Q$301,16,FALSE)</f>
        <v>25</v>
      </c>
      <c r="T135" s="121" t="s">
        <v>32</v>
      </c>
      <c r="U135" s="121" t="s">
        <v>32</v>
      </c>
      <c r="V135" s="47" t="s">
        <v>32</v>
      </c>
      <c r="W135" s="47" t="s">
        <v>32</v>
      </c>
      <c r="X135" s="47" t="s">
        <v>32</v>
      </c>
      <c r="Y135" s="47" t="s">
        <v>32</v>
      </c>
      <c r="Z135" s="112" t="str">
        <f>VLOOKUP($G135,'[1]Site Code Table'!$A$2:$Q$301,17,FALSE)</f>
        <v xml:space="preserve"> 09DD004</v>
      </c>
      <c r="AA135" s="68" t="s">
        <v>32</v>
      </c>
      <c r="AB135" s="68" t="s">
        <v>32</v>
      </c>
      <c r="AC135" s="68" t="s">
        <v>32</v>
      </c>
      <c r="AD135" s="68" t="s">
        <v>32</v>
      </c>
      <c r="AE135" s="68">
        <v>77.599999999999994</v>
      </c>
      <c r="AF135" s="116" t="s">
        <v>32</v>
      </c>
      <c r="AG135" s="68" t="s">
        <v>32</v>
      </c>
      <c r="AH135" s="68" t="s">
        <v>32</v>
      </c>
      <c r="AI135" s="68" t="s">
        <v>32</v>
      </c>
      <c r="AJ135" s="68" t="s">
        <v>32</v>
      </c>
      <c r="AK135" s="68" t="s">
        <v>32</v>
      </c>
      <c r="AL135" s="68" t="s">
        <v>32</v>
      </c>
      <c r="AM135" s="68" t="s">
        <v>93</v>
      </c>
      <c r="AN135" s="68" t="s">
        <v>21</v>
      </c>
      <c r="AO135" s="68" t="s">
        <v>32</v>
      </c>
      <c r="AP135" s="68" t="s">
        <v>32</v>
      </c>
      <c r="AQ135" s="68" t="s">
        <v>32</v>
      </c>
      <c r="AR135" s="117" t="s">
        <v>109</v>
      </c>
      <c r="AS135" s="68"/>
      <c r="AT135" s="68"/>
    </row>
    <row r="136" spans="1:46" ht="15.75" x14ac:dyDescent="0.25">
      <c r="A136" s="68" t="s">
        <v>152</v>
      </c>
      <c r="B136" s="108">
        <v>41113</v>
      </c>
      <c r="C136" s="68" t="s">
        <v>106</v>
      </c>
      <c r="D136" s="68" t="s">
        <v>153</v>
      </c>
      <c r="E136" s="68" t="s">
        <v>108</v>
      </c>
      <c r="F136" s="68" t="s">
        <v>32</v>
      </c>
      <c r="G136" s="52" t="s">
        <v>21</v>
      </c>
      <c r="H136" s="68" t="str">
        <f>VLOOKUP($G136,'[1]Site Code Table'!$A$2:$Q$301,7,FALSE)</f>
        <v>MT</v>
      </c>
      <c r="I136" s="68" t="s">
        <v>92</v>
      </c>
      <c r="J136" s="68" t="str">
        <f>VLOOKUP($G136,'[1]Site Code Table'!$A$2:$Q$301,2,FALSE)</f>
        <v>South McQuesten River</v>
      </c>
      <c r="K136" s="68" t="str">
        <f>VLOOKUP($G136,'[1]Site Code Table'!$A$2:$Q$301,4,FALSE)</f>
        <v>South McQuesten River</v>
      </c>
      <c r="L136" s="68" t="str">
        <f>VLOOKUP($G136,'[1]Site Code Table'!$A$2:$Q$301,5,FALSE)</f>
        <v>South McQuesten near the mouth at the Alaska Highway bridge</v>
      </c>
      <c r="M136" s="110">
        <f>VLOOKUP($G136,'[1]Site Code Table'!$A$2:$Q$301,10,FALSE)</f>
        <v>63.555370000000003</v>
      </c>
      <c r="N136" s="110">
        <f>VLOOKUP($G136,'[1]Site Code Table'!$A$2:$Q$301,11,FALSE)</f>
        <v>-137.4127</v>
      </c>
      <c r="O136" s="110" t="str">
        <f>VLOOKUP($G136,'[1]Site Code Table'!$A$2:$Q$301,3,FALSE)</f>
        <v>A</v>
      </c>
      <c r="P136" s="110" t="str">
        <f>VLOOKUP($G136,'[1]Site Code Table'!$A$2:$Q$301,13,FALSE)</f>
        <v>High</v>
      </c>
      <c r="Q136" s="111">
        <f>VLOOKUP($G136,'[1]Site Code Table'!$A$2:$Q$301,14,FALSE)</f>
        <v>0</v>
      </c>
      <c r="R136" s="111" t="str">
        <f>VLOOKUP($G136,'[1]Site Code Table'!$A$2:$Q$301,15,FALSE)</f>
        <v>NA</v>
      </c>
      <c r="S136" s="112">
        <f>VLOOKUP($G136,'[1]Site Code Table'!$A$2:$Q$301,16,FALSE)</f>
        <v>25</v>
      </c>
      <c r="T136" s="121" t="s">
        <v>32</v>
      </c>
      <c r="U136" s="121" t="s">
        <v>32</v>
      </c>
      <c r="V136" s="47" t="s">
        <v>32</v>
      </c>
      <c r="W136" s="47" t="s">
        <v>32</v>
      </c>
      <c r="X136" s="47" t="s">
        <v>32</v>
      </c>
      <c r="Y136" s="47" t="s">
        <v>32</v>
      </c>
      <c r="Z136" s="112" t="str">
        <f>VLOOKUP($G136,'[1]Site Code Table'!$A$2:$Q$301,17,FALSE)</f>
        <v xml:space="preserve"> 09DD004</v>
      </c>
      <c r="AA136" s="68" t="s">
        <v>32</v>
      </c>
      <c r="AB136" s="68" t="s">
        <v>32</v>
      </c>
      <c r="AC136" s="68" t="s">
        <v>32</v>
      </c>
      <c r="AD136" s="68" t="s">
        <v>32</v>
      </c>
      <c r="AE136" s="68">
        <v>74.7</v>
      </c>
      <c r="AF136" s="116" t="s">
        <v>32</v>
      </c>
      <c r="AG136" s="68" t="s">
        <v>32</v>
      </c>
      <c r="AH136" s="68" t="s">
        <v>32</v>
      </c>
      <c r="AI136" s="68" t="s">
        <v>32</v>
      </c>
      <c r="AJ136" s="68" t="s">
        <v>32</v>
      </c>
      <c r="AK136" s="68" t="s">
        <v>32</v>
      </c>
      <c r="AL136" s="68" t="s">
        <v>32</v>
      </c>
      <c r="AM136" s="68" t="s">
        <v>93</v>
      </c>
      <c r="AN136" s="68" t="s">
        <v>21</v>
      </c>
      <c r="AO136" s="68" t="s">
        <v>32</v>
      </c>
      <c r="AP136" s="68" t="s">
        <v>32</v>
      </c>
      <c r="AQ136" s="68" t="s">
        <v>32</v>
      </c>
      <c r="AR136" s="117" t="s">
        <v>109</v>
      </c>
      <c r="AS136" s="68"/>
      <c r="AT136" s="68"/>
    </row>
    <row r="137" spans="1:46" ht="15.75" x14ac:dyDescent="0.25">
      <c r="A137" s="68" t="s">
        <v>154</v>
      </c>
      <c r="B137" s="108">
        <v>41114</v>
      </c>
      <c r="C137" s="68" t="s">
        <v>106</v>
      </c>
      <c r="D137" s="68" t="s">
        <v>155</v>
      </c>
      <c r="E137" s="68" t="s">
        <v>108</v>
      </c>
      <c r="F137" s="68" t="s">
        <v>32</v>
      </c>
      <c r="G137" s="52" t="s">
        <v>21</v>
      </c>
      <c r="H137" s="68" t="str">
        <f>VLOOKUP($G137,'[1]Site Code Table'!$A$2:$Q$301,7,FALSE)</f>
        <v>MT</v>
      </c>
      <c r="I137" s="68" t="s">
        <v>92</v>
      </c>
      <c r="J137" s="68" t="str">
        <f>VLOOKUP($G137,'[1]Site Code Table'!$A$2:$Q$301,2,FALSE)</f>
        <v>South McQuesten River</v>
      </c>
      <c r="K137" s="68" t="str">
        <f>VLOOKUP($G137,'[1]Site Code Table'!$A$2:$Q$301,4,FALSE)</f>
        <v>South McQuesten River</v>
      </c>
      <c r="L137" s="68" t="str">
        <f>VLOOKUP($G137,'[1]Site Code Table'!$A$2:$Q$301,5,FALSE)</f>
        <v>South McQuesten near the mouth at the Alaska Highway bridge</v>
      </c>
      <c r="M137" s="110">
        <f>VLOOKUP($G137,'[1]Site Code Table'!$A$2:$Q$301,10,FALSE)</f>
        <v>63.555370000000003</v>
      </c>
      <c r="N137" s="110">
        <f>VLOOKUP($G137,'[1]Site Code Table'!$A$2:$Q$301,11,FALSE)</f>
        <v>-137.4127</v>
      </c>
      <c r="O137" s="110" t="str">
        <f>VLOOKUP($G137,'[1]Site Code Table'!$A$2:$Q$301,3,FALSE)</f>
        <v>A</v>
      </c>
      <c r="P137" s="110" t="str">
        <f>VLOOKUP($G137,'[1]Site Code Table'!$A$2:$Q$301,13,FALSE)</f>
        <v>High</v>
      </c>
      <c r="Q137" s="111">
        <f>VLOOKUP($G137,'[1]Site Code Table'!$A$2:$Q$301,14,FALSE)</f>
        <v>0</v>
      </c>
      <c r="R137" s="111" t="str">
        <f>VLOOKUP($G137,'[1]Site Code Table'!$A$2:$Q$301,15,FALSE)</f>
        <v>NA</v>
      </c>
      <c r="S137" s="112">
        <f>VLOOKUP($G137,'[1]Site Code Table'!$A$2:$Q$301,16,FALSE)</f>
        <v>25</v>
      </c>
      <c r="T137" s="121" t="s">
        <v>32</v>
      </c>
      <c r="U137" s="121" t="s">
        <v>32</v>
      </c>
      <c r="V137" s="47" t="s">
        <v>32</v>
      </c>
      <c r="W137" s="47" t="s">
        <v>32</v>
      </c>
      <c r="X137" s="47" t="s">
        <v>32</v>
      </c>
      <c r="Y137" s="47" t="s">
        <v>32</v>
      </c>
      <c r="Z137" s="112" t="str">
        <f>VLOOKUP($G137,'[1]Site Code Table'!$A$2:$Q$301,17,FALSE)</f>
        <v xml:space="preserve"> 09DD004</v>
      </c>
      <c r="AA137" s="68" t="s">
        <v>32</v>
      </c>
      <c r="AB137" s="68" t="s">
        <v>32</v>
      </c>
      <c r="AC137" s="68" t="s">
        <v>32</v>
      </c>
      <c r="AD137" s="68" t="s">
        <v>32</v>
      </c>
      <c r="AE137" s="68">
        <v>73</v>
      </c>
      <c r="AF137" s="116" t="s">
        <v>32</v>
      </c>
      <c r="AG137" s="68" t="s">
        <v>32</v>
      </c>
      <c r="AH137" s="68" t="s">
        <v>32</v>
      </c>
      <c r="AI137" s="68" t="s">
        <v>32</v>
      </c>
      <c r="AJ137" s="68" t="s">
        <v>32</v>
      </c>
      <c r="AK137" s="68" t="s">
        <v>32</v>
      </c>
      <c r="AL137" s="68" t="s">
        <v>32</v>
      </c>
      <c r="AM137" s="68" t="s">
        <v>93</v>
      </c>
      <c r="AN137" s="68" t="s">
        <v>21</v>
      </c>
      <c r="AO137" s="68" t="s">
        <v>32</v>
      </c>
      <c r="AP137" s="68" t="s">
        <v>32</v>
      </c>
      <c r="AQ137" s="68" t="s">
        <v>32</v>
      </c>
      <c r="AR137" s="117" t="s">
        <v>109</v>
      </c>
      <c r="AS137" s="68"/>
      <c r="AT137" s="68"/>
    </row>
    <row r="138" spans="1:46" ht="15.75" x14ac:dyDescent="0.25">
      <c r="A138" s="68" t="s">
        <v>156</v>
      </c>
      <c r="B138" s="108">
        <v>41087</v>
      </c>
      <c r="C138" s="68" t="s">
        <v>106</v>
      </c>
      <c r="D138" s="68" t="s">
        <v>157</v>
      </c>
      <c r="E138" s="68" t="s">
        <v>108</v>
      </c>
      <c r="F138" s="68" t="s">
        <v>32</v>
      </c>
      <c r="G138" s="52" t="s">
        <v>28</v>
      </c>
      <c r="H138" s="68" t="str">
        <f>VLOOKUP($G138,'[1]Site Code Table'!$A$2:$Q$301,7,FALSE)</f>
        <v>O</v>
      </c>
      <c r="I138" s="68" t="s">
        <v>99</v>
      </c>
      <c r="J138" s="68" t="str">
        <f>VLOOKUP($G138,'[1]Site Code Table'!$A$2:$Q$301,2,FALSE)</f>
        <v>South McQuesten River</v>
      </c>
      <c r="K138" s="68" t="str">
        <f>VLOOKUP($G138,'[1]Site Code Table'!$A$2:$Q$301,4,FALSE)</f>
        <v>South McQuesten River</v>
      </c>
      <c r="L138" s="68" t="str">
        <f>VLOOKUP($G138,'[1]Site Code Table'!$A$2:$Q$301,5,FALSE)</f>
        <v>South McQuesten downstream of Haggart Creek mouth</v>
      </c>
      <c r="M138" s="110">
        <f>VLOOKUP($G138,'[1]Site Code Table'!$A$2:$Q$301,10,FALSE)</f>
        <v>63.891559999999998</v>
      </c>
      <c r="N138" s="110">
        <f>VLOOKUP($G138,'[1]Site Code Table'!$A$2:$Q$301,11,FALSE)</f>
        <v>-136.03003000000001</v>
      </c>
      <c r="O138" s="110" t="str">
        <f>VLOOKUP($G138,'[1]Site Code Table'!$A$2:$Q$301,3,FALSE)</f>
        <v>A</v>
      </c>
      <c r="P138" s="110" t="str">
        <f>VLOOKUP($G138,'[1]Site Code Table'!$A$2:$Q$301,13,FALSE)</f>
        <v>High</v>
      </c>
      <c r="Q138" s="111">
        <f>VLOOKUP($G138,'[1]Site Code Table'!$A$2:$Q$301,14,FALSE)</f>
        <v>0</v>
      </c>
      <c r="R138" s="111" t="str">
        <f>VLOOKUP($G138,'[1]Site Code Table'!$A$2:$Q$301,15,FALSE)</f>
        <v>NA</v>
      </c>
      <c r="S138" s="112">
        <f>VLOOKUP($G138,'[1]Site Code Table'!$A$2:$Q$301,16,FALSE)</f>
        <v>25</v>
      </c>
      <c r="T138" s="113" t="str">
        <f t="shared" ref="T138:T161" si="2">IF(S138&gt;U138,"Below","Above")</f>
        <v>Below</v>
      </c>
      <c r="U138" s="47">
        <v>4</v>
      </c>
      <c r="V138" s="47">
        <v>0</v>
      </c>
      <c r="W138" s="47">
        <v>353</v>
      </c>
      <c r="X138" s="114">
        <v>8.1</v>
      </c>
      <c r="Y138" s="47">
        <v>3</v>
      </c>
      <c r="Z138" s="112" t="str">
        <f>VLOOKUP($G138,'[1]Site Code Table'!$A$2:$Q$301,17,FALSE)</f>
        <v>NA</v>
      </c>
      <c r="AA138" s="68" t="s">
        <v>32</v>
      </c>
      <c r="AB138" s="68" t="s">
        <v>32</v>
      </c>
      <c r="AC138" s="68" t="s">
        <v>100</v>
      </c>
      <c r="AD138" s="68" t="s">
        <v>32</v>
      </c>
      <c r="AE138" s="68" t="s">
        <v>32</v>
      </c>
      <c r="AF138" s="68" t="s">
        <v>32</v>
      </c>
      <c r="AG138" s="68" t="s">
        <v>32</v>
      </c>
      <c r="AH138" s="68" t="s">
        <v>32</v>
      </c>
      <c r="AI138" s="68">
        <v>12.5</v>
      </c>
      <c r="AJ138" s="68" t="s">
        <v>32</v>
      </c>
      <c r="AK138" s="68">
        <v>15.3</v>
      </c>
      <c r="AL138" s="68">
        <v>0</v>
      </c>
      <c r="AM138" s="68" t="s">
        <v>93</v>
      </c>
      <c r="AN138" s="68" t="s">
        <v>28</v>
      </c>
      <c r="AO138" s="68" t="s">
        <v>32</v>
      </c>
      <c r="AP138" s="68" t="s">
        <v>32</v>
      </c>
      <c r="AQ138" s="68" t="s">
        <v>32</v>
      </c>
      <c r="AR138" s="117"/>
      <c r="AS138" s="68"/>
      <c r="AT138" s="68"/>
    </row>
    <row r="139" spans="1:46" ht="15.75" x14ac:dyDescent="0.25">
      <c r="A139" s="68" t="s">
        <v>158</v>
      </c>
      <c r="B139" s="108">
        <v>41088</v>
      </c>
      <c r="C139" s="68" t="s">
        <v>106</v>
      </c>
      <c r="D139" s="68" t="s">
        <v>159</v>
      </c>
      <c r="E139" s="68" t="s">
        <v>108</v>
      </c>
      <c r="F139" s="68" t="s">
        <v>32</v>
      </c>
      <c r="G139" s="52" t="s">
        <v>28</v>
      </c>
      <c r="H139" s="68" t="str">
        <f>VLOOKUP($G139,'[1]Site Code Table'!$A$2:$Q$301,7,FALSE)</f>
        <v>O</v>
      </c>
      <c r="I139" s="68" t="s">
        <v>99</v>
      </c>
      <c r="J139" s="68" t="str">
        <f>VLOOKUP($G139,'[1]Site Code Table'!$A$2:$Q$301,2,FALSE)</f>
        <v>South McQuesten River</v>
      </c>
      <c r="K139" s="68" t="str">
        <f>VLOOKUP($G139,'[1]Site Code Table'!$A$2:$Q$301,4,FALSE)</f>
        <v>South McQuesten River</v>
      </c>
      <c r="L139" s="68" t="str">
        <f>VLOOKUP($G139,'[1]Site Code Table'!$A$2:$Q$301,5,FALSE)</f>
        <v>South McQuesten downstream of Haggart Creek mouth</v>
      </c>
      <c r="M139" s="110">
        <f>VLOOKUP($G139,'[1]Site Code Table'!$A$2:$Q$301,10,FALSE)</f>
        <v>63.891559999999998</v>
      </c>
      <c r="N139" s="110">
        <f>VLOOKUP($G139,'[1]Site Code Table'!$A$2:$Q$301,11,FALSE)</f>
        <v>-136.03003000000001</v>
      </c>
      <c r="O139" s="110" t="str">
        <f>VLOOKUP($G139,'[1]Site Code Table'!$A$2:$Q$301,3,FALSE)</f>
        <v>A</v>
      </c>
      <c r="P139" s="110" t="str">
        <f>VLOOKUP($G139,'[1]Site Code Table'!$A$2:$Q$301,13,FALSE)</f>
        <v>High</v>
      </c>
      <c r="Q139" s="111">
        <f>VLOOKUP($G139,'[1]Site Code Table'!$A$2:$Q$301,14,FALSE)</f>
        <v>0</v>
      </c>
      <c r="R139" s="111" t="str">
        <f>VLOOKUP($G139,'[1]Site Code Table'!$A$2:$Q$301,15,FALSE)</f>
        <v>NA</v>
      </c>
      <c r="S139" s="112">
        <f>VLOOKUP($G139,'[1]Site Code Table'!$A$2:$Q$301,16,FALSE)</f>
        <v>25</v>
      </c>
      <c r="T139" s="113" t="str">
        <f t="shared" si="2"/>
        <v>Below</v>
      </c>
      <c r="U139" s="47">
        <v>2</v>
      </c>
      <c r="V139" s="47">
        <v>0</v>
      </c>
      <c r="W139" s="47">
        <v>354</v>
      </c>
      <c r="X139" s="114">
        <v>8</v>
      </c>
      <c r="Y139" s="47">
        <v>3</v>
      </c>
      <c r="Z139" s="112" t="str">
        <f>VLOOKUP($G139,'[1]Site Code Table'!$A$2:$Q$301,17,FALSE)</f>
        <v>NA</v>
      </c>
      <c r="AA139" s="68" t="s">
        <v>32</v>
      </c>
      <c r="AB139" s="68" t="s">
        <v>32</v>
      </c>
      <c r="AC139" s="68" t="s">
        <v>100</v>
      </c>
      <c r="AD139" s="68" t="s">
        <v>32</v>
      </c>
      <c r="AE139" s="68" t="s">
        <v>32</v>
      </c>
      <c r="AF139" s="68" t="s">
        <v>32</v>
      </c>
      <c r="AG139" s="68" t="s">
        <v>32</v>
      </c>
      <c r="AH139" s="68" t="s">
        <v>32</v>
      </c>
      <c r="AI139" s="68">
        <v>15.3</v>
      </c>
      <c r="AJ139" s="68" t="s">
        <v>32</v>
      </c>
      <c r="AK139" s="111">
        <v>14.502041666666663</v>
      </c>
      <c r="AL139" s="68">
        <v>0</v>
      </c>
      <c r="AM139" s="68" t="s">
        <v>93</v>
      </c>
      <c r="AN139" s="68" t="s">
        <v>28</v>
      </c>
      <c r="AO139" s="68" t="s">
        <v>32</v>
      </c>
      <c r="AP139" s="68" t="s">
        <v>32</v>
      </c>
      <c r="AQ139" s="68" t="s">
        <v>32</v>
      </c>
      <c r="AR139" s="117"/>
      <c r="AS139" s="68"/>
      <c r="AT139" s="68"/>
    </row>
    <row r="140" spans="1:46" ht="15.75" x14ac:dyDescent="0.25">
      <c r="A140" s="68" t="s">
        <v>160</v>
      </c>
      <c r="B140" s="108">
        <v>41089</v>
      </c>
      <c r="C140" s="68" t="s">
        <v>106</v>
      </c>
      <c r="D140" s="68" t="s">
        <v>161</v>
      </c>
      <c r="E140" s="68" t="s">
        <v>108</v>
      </c>
      <c r="F140" s="68" t="s">
        <v>32</v>
      </c>
      <c r="G140" s="52" t="s">
        <v>28</v>
      </c>
      <c r="H140" s="68" t="str">
        <f>VLOOKUP($G140,'[1]Site Code Table'!$A$2:$Q$301,7,FALSE)</f>
        <v>O</v>
      </c>
      <c r="I140" s="68" t="s">
        <v>99</v>
      </c>
      <c r="J140" s="68" t="str">
        <f>VLOOKUP($G140,'[1]Site Code Table'!$A$2:$Q$301,2,FALSE)</f>
        <v>South McQuesten River</v>
      </c>
      <c r="K140" s="68" t="str">
        <f>VLOOKUP($G140,'[1]Site Code Table'!$A$2:$Q$301,4,FALSE)</f>
        <v>South McQuesten River</v>
      </c>
      <c r="L140" s="68" t="str">
        <f>VLOOKUP($G140,'[1]Site Code Table'!$A$2:$Q$301,5,FALSE)</f>
        <v>South McQuesten downstream of Haggart Creek mouth</v>
      </c>
      <c r="M140" s="110">
        <f>VLOOKUP($G140,'[1]Site Code Table'!$A$2:$Q$301,10,FALSE)</f>
        <v>63.891559999999998</v>
      </c>
      <c r="N140" s="110">
        <f>VLOOKUP($G140,'[1]Site Code Table'!$A$2:$Q$301,11,FALSE)</f>
        <v>-136.03003000000001</v>
      </c>
      <c r="O140" s="110" t="str">
        <f>VLOOKUP($G140,'[1]Site Code Table'!$A$2:$Q$301,3,FALSE)</f>
        <v>A</v>
      </c>
      <c r="P140" s="110" t="str">
        <f>VLOOKUP($G140,'[1]Site Code Table'!$A$2:$Q$301,13,FALSE)</f>
        <v>High</v>
      </c>
      <c r="Q140" s="111">
        <f>VLOOKUP($G140,'[1]Site Code Table'!$A$2:$Q$301,14,FALSE)</f>
        <v>0</v>
      </c>
      <c r="R140" s="111" t="str">
        <f>VLOOKUP($G140,'[1]Site Code Table'!$A$2:$Q$301,15,FALSE)</f>
        <v>NA</v>
      </c>
      <c r="S140" s="112">
        <f>VLOOKUP($G140,'[1]Site Code Table'!$A$2:$Q$301,16,FALSE)</f>
        <v>25</v>
      </c>
      <c r="T140" s="113" t="str">
        <f t="shared" si="2"/>
        <v>Below</v>
      </c>
      <c r="U140" s="47">
        <v>6</v>
      </c>
      <c r="V140" s="47">
        <v>0</v>
      </c>
      <c r="W140" s="47">
        <v>355</v>
      </c>
      <c r="X140" s="114">
        <v>8.1</v>
      </c>
      <c r="Y140" s="47">
        <v>3</v>
      </c>
      <c r="Z140" s="112" t="str">
        <f>VLOOKUP($G140,'[1]Site Code Table'!$A$2:$Q$301,17,FALSE)</f>
        <v>NA</v>
      </c>
      <c r="AA140" s="68" t="s">
        <v>32</v>
      </c>
      <c r="AB140" s="68" t="s">
        <v>32</v>
      </c>
      <c r="AC140" s="68" t="s">
        <v>100</v>
      </c>
      <c r="AD140" s="68" t="s">
        <v>32</v>
      </c>
      <c r="AE140" s="68" t="s">
        <v>32</v>
      </c>
      <c r="AF140" s="68" t="s">
        <v>32</v>
      </c>
      <c r="AG140" s="68" t="s">
        <v>32</v>
      </c>
      <c r="AH140" s="68" t="s">
        <v>32</v>
      </c>
      <c r="AI140" s="68">
        <v>13.8</v>
      </c>
      <c r="AJ140" s="68" t="s">
        <v>32</v>
      </c>
      <c r="AK140" s="111">
        <v>14.418291666666674</v>
      </c>
      <c r="AL140" s="68">
        <v>1.4</v>
      </c>
      <c r="AM140" s="68" t="s">
        <v>93</v>
      </c>
      <c r="AN140" s="68" t="s">
        <v>28</v>
      </c>
      <c r="AO140" s="68" t="s">
        <v>32</v>
      </c>
      <c r="AP140" s="68" t="s">
        <v>32</v>
      </c>
      <c r="AQ140" s="68" t="s">
        <v>32</v>
      </c>
      <c r="AR140" s="117"/>
      <c r="AS140" s="68"/>
      <c r="AT140" s="68"/>
    </row>
    <row r="141" spans="1:46" ht="15.75" x14ac:dyDescent="0.25">
      <c r="A141" s="68" t="s">
        <v>162</v>
      </c>
      <c r="B141" s="108">
        <v>41090</v>
      </c>
      <c r="C141" s="68" t="s">
        <v>106</v>
      </c>
      <c r="D141" s="68" t="s">
        <v>163</v>
      </c>
      <c r="E141" s="68" t="s">
        <v>108</v>
      </c>
      <c r="F141" s="68" t="s">
        <v>32</v>
      </c>
      <c r="G141" s="52" t="s">
        <v>28</v>
      </c>
      <c r="H141" s="68" t="str">
        <f>VLOOKUP($G141,'[1]Site Code Table'!$A$2:$Q$301,7,FALSE)</f>
        <v>O</v>
      </c>
      <c r="I141" s="68" t="s">
        <v>99</v>
      </c>
      <c r="J141" s="68" t="str">
        <f>VLOOKUP($G141,'[1]Site Code Table'!$A$2:$Q$301,2,FALSE)</f>
        <v>South McQuesten River</v>
      </c>
      <c r="K141" s="68" t="str">
        <f>VLOOKUP($G141,'[1]Site Code Table'!$A$2:$Q$301,4,FALSE)</f>
        <v>South McQuesten River</v>
      </c>
      <c r="L141" s="68" t="str">
        <f>VLOOKUP($G141,'[1]Site Code Table'!$A$2:$Q$301,5,FALSE)</f>
        <v>South McQuesten downstream of Haggart Creek mouth</v>
      </c>
      <c r="M141" s="110">
        <f>VLOOKUP($G141,'[1]Site Code Table'!$A$2:$Q$301,10,FALSE)</f>
        <v>63.891559999999998</v>
      </c>
      <c r="N141" s="110">
        <f>VLOOKUP($G141,'[1]Site Code Table'!$A$2:$Q$301,11,FALSE)</f>
        <v>-136.03003000000001</v>
      </c>
      <c r="O141" s="110" t="str">
        <f>VLOOKUP($G141,'[1]Site Code Table'!$A$2:$Q$301,3,FALSE)</f>
        <v>A</v>
      </c>
      <c r="P141" s="110" t="str">
        <f>VLOOKUP($G141,'[1]Site Code Table'!$A$2:$Q$301,13,FALSE)</f>
        <v>High</v>
      </c>
      <c r="Q141" s="111">
        <f>VLOOKUP($G141,'[1]Site Code Table'!$A$2:$Q$301,14,FALSE)</f>
        <v>0</v>
      </c>
      <c r="R141" s="111" t="str">
        <f>VLOOKUP($G141,'[1]Site Code Table'!$A$2:$Q$301,15,FALSE)</f>
        <v>NA</v>
      </c>
      <c r="S141" s="112">
        <f>VLOOKUP($G141,'[1]Site Code Table'!$A$2:$Q$301,16,FALSE)</f>
        <v>25</v>
      </c>
      <c r="T141" s="113" t="str">
        <f t="shared" si="2"/>
        <v>Below</v>
      </c>
      <c r="U141" s="47">
        <v>5</v>
      </c>
      <c r="V141" s="47">
        <v>0</v>
      </c>
      <c r="W141" s="47">
        <v>355</v>
      </c>
      <c r="X141" s="114">
        <v>8.1</v>
      </c>
      <c r="Y141" s="47">
        <v>4</v>
      </c>
      <c r="Z141" s="112" t="str">
        <f>VLOOKUP($G141,'[1]Site Code Table'!$A$2:$Q$301,17,FALSE)</f>
        <v>NA</v>
      </c>
      <c r="AA141" s="68" t="s">
        <v>32</v>
      </c>
      <c r="AB141" s="68" t="s">
        <v>32</v>
      </c>
      <c r="AC141" s="68" t="s">
        <v>100</v>
      </c>
      <c r="AD141" s="68" t="s">
        <v>32</v>
      </c>
      <c r="AE141" s="68" t="s">
        <v>32</v>
      </c>
      <c r="AF141" s="68" t="s">
        <v>32</v>
      </c>
      <c r="AG141" s="68" t="s">
        <v>32</v>
      </c>
      <c r="AH141" s="68" t="s">
        <v>32</v>
      </c>
      <c r="AI141" s="68">
        <v>11.3</v>
      </c>
      <c r="AJ141" s="68" t="s">
        <v>32</v>
      </c>
      <c r="AK141" s="111">
        <v>13.568458333333338</v>
      </c>
      <c r="AL141" s="68">
        <v>2.1</v>
      </c>
      <c r="AM141" s="68" t="s">
        <v>93</v>
      </c>
      <c r="AN141" s="68" t="s">
        <v>28</v>
      </c>
      <c r="AO141" s="68" t="s">
        <v>32</v>
      </c>
      <c r="AP141" s="68" t="s">
        <v>32</v>
      </c>
      <c r="AQ141" s="68" t="s">
        <v>32</v>
      </c>
      <c r="AR141" s="117"/>
      <c r="AS141" s="68"/>
      <c r="AT141" s="68"/>
    </row>
    <row r="142" spans="1:46" ht="15.75" x14ac:dyDescent="0.25">
      <c r="A142" s="68" t="s">
        <v>164</v>
      </c>
      <c r="B142" s="108">
        <v>41091</v>
      </c>
      <c r="C142" s="68" t="s">
        <v>106</v>
      </c>
      <c r="D142" s="68" t="s">
        <v>165</v>
      </c>
      <c r="E142" s="68" t="s">
        <v>108</v>
      </c>
      <c r="F142" s="68" t="s">
        <v>32</v>
      </c>
      <c r="G142" s="52" t="s">
        <v>28</v>
      </c>
      <c r="H142" s="68" t="str">
        <f>VLOOKUP($G142,'[1]Site Code Table'!$A$2:$Q$301,7,FALSE)</f>
        <v>O</v>
      </c>
      <c r="I142" s="68" t="s">
        <v>99</v>
      </c>
      <c r="J142" s="68" t="str">
        <f>VLOOKUP($G142,'[1]Site Code Table'!$A$2:$Q$301,2,FALSE)</f>
        <v>South McQuesten River</v>
      </c>
      <c r="K142" s="68" t="str">
        <f>VLOOKUP($G142,'[1]Site Code Table'!$A$2:$Q$301,4,FALSE)</f>
        <v>South McQuesten River</v>
      </c>
      <c r="L142" s="68" t="str">
        <f>VLOOKUP($G142,'[1]Site Code Table'!$A$2:$Q$301,5,FALSE)</f>
        <v>South McQuesten downstream of Haggart Creek mouth</v>
      </c>
      <c r="M142" s="110">
        <f>VLOOKUP($G142,'[1]Site Code Table'!$A$2:$Q$301,10,FALSE)</f>
        <v>63.891559999999998</v>
      </c>
      <c r="N142" s="110">
        <f>VLOOKUP($G142,'[1]Site Code Table'!$A$2:$Q$301,11,FALSE)</f>
        <v>-136.03003000000001</v>
      </c>
      <c r="O142" s="110" t="str">
        <f>VLOOKUP($G142,'[1]Site Code Table'!$A$2:$Q$301,3,FALSE)</f>
        <v>A</v>
      </c>
      <c r="P142" s="110" t="str">
        <f>VLOOKUP($G142,'[1]Site Code Table'!$A$2:$Q$301,13,FALSE)</f>
        <v>High</v>
      </c>
      <c r="Q142" s="111">
        <f>VLOOKUP($G142,'[1]Site Code Table'!$A$2:$Q$301,14,FALSE)</f>
        <v>0</v>
      </c>
      <c r="R142" s="111" t="str">
        <f>VLOOKUP($G142,'[1]Site Code Table'!$A$2:$Q$301,15,FALSE)</f>
        <v>NA</v>
      </c>
      <c r="S142" s="112">
        <f>VLOOKUP($G142,'[1]Site Code Table'!$A$2:$Q$301,16,FALSE)</f>
        <v>25</v>
      </c>
      <c r="T142" s="113" t="str">
        <f t="shared" si="2"/>
        <v>Below</v>
      </c>
      <c r="U142" s="47">
        <v>4</v>
      </c>
      <c r="V142" s="47">
        <v>0</v>
      </c>
      <c r="W142" s="47">
        <v>357</v>
      </c>
      <c r="X142" s="114">
        <v>8.1</v>
      </c>
      <c r="Y142" s="47">
        <v>3</v>
      </c>
      <c r="Z142" s="112" t="str">
        <f>VLOOKUP($G142,'[1]Site Code Table'!$A$2:$Q$301,17,FALSE)</f>
        <v>NA</v>
      </c>
      <c r="AA142" s="68" t="s">
        <v>32</v>
      </c>
      <c r="AB142" s="68" t="s">
        <v>32</v>
      </c>
      <c r="AC142" s="68" t="s">
        <v>100</v>
      </c>
      <c r="AD142" s="68" t="s">
        <v>32</v>
      </c>
      <c r="AE142" s="68" t="s">
        <v>32</v>
      </c>
      <c r="AF142" s="68" t="s">
        <v>32</v>
      </c>
      <c r="AG142" s="68" t="s">
        <v>32</v>
      </c>
      <c r="AH142" s="68" t="s">
        <v>32</v>
      </c>
      <c r="AI142" s="111">
        <v>14.637499999999998</v>
      </c>
      <c r="AJ142" s="68" t="s">
        <v>32</v>
      </c>
      <c r="AK142" s="111">
        <v>13.557</v>
      </c>
      <c r="AL142" s="68">
        <v>0.89999999999999991</v>
      </c>
      <c r="AM142" s="68" t="s">
        <v>93</v>
      </c>
      <c r="AN142" s="68" t="s">
        <v>28</v>
      </c>
      <c r="AO142" s="68" t="s">
        <v>32</v>
      </c>
      <c r="AP142" s="68" t="s">
        <v>32</v>
      </c>
      <c r="AQ142" s="68" t="s">
        <v>32</v>
      </c>
      <c r="AR142" s="117"/>
      <c r="AS142" s="68"/>
      <c r="AT142" s="68"/>
    </row>
    <row r="143" spans="1:46" ht="15.75" x14ac:dyDescent="0.25">
      <c r="A143" s="68" t="s">
        <v>166</v>
      </c>
      <c r="B143" s="108">
        <v>41092</v>
      </c>
      <c r="C143" s="68" t="s">
        <v>106</v>
      </c>
      <c r="D143" s="68" t="s">
        <v>167</v>
      </c>
      <c r="E143" s="68" t="s">
        <v>108</v>
      </c>
      <c r="F143" s="68" t="s">
        <v>32</v>
      </c>
      <c r="G143" s="52" t="s">
        <v>28</v>
      </c>
      <c r="H143" s="68" t="str">
        <f>VLOOKUP($G143,'[1]Site Code Table'!$A$2:$Q$301,7,FALSE)</f>
        <v>O</v>
      </c>
      <c r="I143" s="68" t="s">
        <v>99</v>
      </c>
      <c r="J143" s="68" t="str">
        <f>VLOOKUP($G143,'[1]Site Code Table'!$A$2:$Q$301,2,FALSE)</f>
        <v>South McQuesten River</v>
      </c>
      <c r="K143" s="68" t="str">
        <f>VLOOKUP($G143,'[1]Site Code Table'!$A$2:$Q$301,4,FALSE)</f>
        <v>South McQuesten River</v>
      </c>
      <c r="L143" s="68" t="str">
        <f>VLOOKUP($G143,'[1]Site Code Table'!$A$2:$Q$301,5,FALSE)</f>
        <v>South McQuesten downstream of Haggart Creek mouth</v>
      </c>
      <c r="M143" s="110">
        <f>VLOOKUP($G143,'[1]Site Code Table'!$A$2:$Q$301,10,FALSE)</f>
        <v>63.891559999999998</v>
      </c>
      <c r="N143" s="110">
        <f>VLOOKUP($G143,'[1]Site Code Table'!$A$2:$Q$301,11,FALSE)</f>
        <v>-136.03003000000001</v>
      </c>
      <c r="O143" s="110" t="str">
        <f>VLOOKUP($G143,'[1]Site Code Table'!$A$2:$Q$301,3,FALSE)</f>
        <v>A</v>
      </c>
      <c r="P143" s="110" t="str">
        <f>VLOOKUP($G143,'[1]Site Code Table'!$A$2:$Q$301,13,FALSE)</f>
        <v>High</v>
      </c>
      <c r="Q143" s="111">
        <f>VLOOKUP($G143,'[1]Site Code Table'!$A$2:$Q$301,14,FALSE)</f>
        <v>0</v>
      </c>
      <c r="R143" s="111" t="str">
        <f>VLOOKUP($G143,'[1]Site Code Table'!$A$2:$Q$301,15,FALSE)</f>
        <v>NA</v>
      </c>
      <c r="S143" s="112">
        <f>VLOOKUP($G143,'[1]Site Code Table'!$A$2:$Q$301,16,FALSE)</f>
        <v>25</v>
      </c>
      <c r="T143" s="113" t="str">
        <f t="shared" si="2"/>
        <v>Below</v>
      </c>
      <c r="U143" s="47">
        <v>4</v>
      </c>
      <c r="V143" s="47">
        <v>0</v>
      </c>
      <c r="W143" s="47">
        <v>356</v>
      </c>
      <c r="X143" s="114">
        <v>8.1</v>
      </c>
      <c r="Y143" s="47">
        <v>3</v>
      </c>
      <c r="Z143" s="112" t="str">
        <f>VLOOKUP($G143,'[1]Site Code Table'!$A$2:$Q$301,17,FALSE)</f>
        <v>NA</v>
      </c>
      <c r="AA143" s="68" t="s">
        <v>32</v>
      </c>
      <c r="AB143" s="68" t="s">
        <v>32</v>
      </c>
      <c r="AC143" s="68" t="s">
        <v>100</v>
      </c>
      <c r="AD143" s="68" t="s">
        <v>32</v>
      </c>
      <c r="AE143" s="68" t="s">
        <v>32</v>
      </c>
      <c r="AF143" s="68" t="s">
        <v>32</v>
      </c>
      <c r="AG143" s="68" t="s">
        <v>32</v>
      </c>
      <c r="AH143" s="68" t="s">
        <v>32</v>
      </c>
      <c r="AI143" s="111">
        <v>12.4625</v>
      </c>
      <c r="AJ143" s="68" t="s">
        <v>32</v>
      </c>
      <c r="AK143" s="111">
        <v>13.912666666666667</v>
      </c>
      <c r="AL143" s="68">
        <v>10.399999999999999</v>
      </c>
      <c r="AM143" s="68" t="s">
        <v>93</v>
      </c>
      <c r="AN143" s="68" t="s">
        <v>28</v>
      </c>
      <c r="AO143" s="68" t="s">
        <v>32</v>
      </c>
      <c r="AP143" s="68" t="s">
        <v>32</v>
      </c>
      <c r="AQ143" s="68" t="s">
        <v>32</v>
      </c>
      <c r="AR143" s="117"/>
      <c r="AS143" s="68"/>
      <c r="AT143" s="68"/>
    </row>
    <row r="144" spans="1:46" ht="15.75" x14ac:dyDescent="0.25">
      <c r="A144" s="68" t="s">
        <v>168</v>
      </c>
      <c r="B144" s="108">
        <v>41093</v>
      </c>
      <c r="C144" s="68" t="s">
        <v>106</v>
      </c>
      <c r="D144" s="68" t="s">
        <v>169</v>
      </c>
      <c r="E144" s="68" t="s">
        <v>108</v>
      </c>
      <c r="F144" s="68" t="s">
        <v>32</v>
      </c>
      <c r="G144" s="52" t="s">
        <v>28</v>
      </c>
      <c r="H144" s="68" t="str">
        <f>VLOOKUP($G144,'[1]Site Code Table'!$A$2:$Q$301,7,FALSE)</f>
        <v>O</v>
      </c>
      <c r="I144" s="68" t="s">
        <v>99</v>
      </c>
      <c r="J144" s="68" t="str">
        <f>VLOOKUP($G144,'[1]Site Code Table'!$A$2:$Q$301,2,FALSE)</f>
        <v>South McQuesten River</v>
      </c>
      <c r="K144" s="68" t="str">
        <f>VLOOKUP($G144,'[1]Site Code Table'!$A$2:$Q$301,4,FALSE)</f>
        <v>South McQuesten River</v>
      </c>
      <c r="L144" s="68" t="str">
        <f>VLOOKUP($G144,'[1]Site Code Table'!$A$2:$Q$301,5,FALSE)</f>
        <v>South McQuesten downstream of Haggart Creek mouth</v>
      </c>
      <c r="M144" s="110">
        <f>VLOOKUP($G144,'[1]Site Code Table'!$A$2:$Q$301,10,FALSE)</f>
        <v>63.891559999999998</v>
      </c>
      <c r="N144" s="110">
        <f>VLOOKUP($G144,'[1]Site Code Table'!$A$2:$Q$301,11,FALSE)</f>
        <v>-136.03003000000001</v>
      </c>
      <c r="O144" s="110" t="str">
        <f>VLOOKUP($G144,'[1]Site Code Table'!$A$2:$Q$301,3,FALSE)</f>
        <v>A</v>
      </c>
      <c r="P144" s="110" t="str">
        <f>VLOOKUP($G144,'[1]Site Code Table'!$A$2:$Q$301,13,FALSE)</f>
        <v>High</v>
      </c>
      <c r="Q144" s="111">
        <f>VLOOKUP($G144,'[1]Site Code Table'!$A$2:$Q$301,14,FALSE)</f>
        <v>0</v>
      </c>
      <c r="R144" s="111" t="str">
        <f>VLOOKUP($G144,'[1]Site Code Table'!$A$2:$Q$301,15,FALSE)</f>
        <v>NA</v>
      </c>
      <c r="S144" s="112">
        <f>VLOOKUP($G144,'[1]Site Code Table'!$A$2:$Q$301,16,FALSE)</f>
        <v>25</v>
      </c>
      <c r="T144" s="113" t="str">
        <f t="shared" si="2"/>
        <v>Below</v>
      </c>
      <c r="U144" s="47">
        <v>8</v>
      </c>
      <c r="V144" s="47">
        <v>0</v>
      </c>
      <c r="W144" s="47">
        <v>346</v>
      </c>
      <c r="X144" s="114">
        <v>8</v>
      </c>
      <c r="Y144" s="47">
        <v>6</v>
      </c>
      <c r="Z144" s="112" t="str">
        <f>VLOOKUP($G144,'[1]Site Code Table'!$A$2:$Q$301,17,FALSE)</f>
        <v>NA</v>
      </c>
      <c r="AA144" s="68" t="s">
        <v>32</v>
      </c>
      <c r="AB144" s="68" t="s">
        <v>32</v>
      </c>
      <c r="AC144" s="68" t="s">
        <v>100</v>
      </c>
      <c r="AD144" s="68" t="s">
        <v>32</v>
      </c>
      <c r="AE144" s="68" t="s">
        <v>32</v>
      </c>
      <c r="AF144" s="68" t="s">
        <v>32</v>
      </c>
      <c r="AG144" s="68" t="s">
        <v>32</v>
      </c>
      <c r="AH144" s="68" t="s">
        <v>32</v>
      </c>
      <c r="AI144" s="111">
        <v>12.33333333333333</v>
      </c>
      <c r="AJ144" s="68" t="s">
        <v>32</v>
      </c>
      <c r="AK144" s="111">
        <v>13.038916666666665</v>
      </c>
      <c r="AL144" s="68">
        <v>0.2</v>
      </c>
      <c r="AM144" s="68" t="s">
        <v>93</v>
      </c>
      <c r="AN144" s="68" t="s">
        <v>28</v>
      </c>
      <c r="AO144" s="68" t="s">
        <v>32</v>
      </c>
      <c r="AP144" s="68" t="s">
        <v>32</v>
      </c>
      <c r="AQ144" s="68" t="s">
        <v>32</v>
      </c>
      <c r="AR144" s="117"/>
      <c r="AS144" s="68"/>
      <c r="AT144" s="68"/>
    </row>
    <row r="145" spans="1:46" ht="15.75" x14ac:dyDescent="0.25">
      <c r="A145" s="68" t="s">
        <v>170</v>
      </c>
      <c r="B145" s="108">
        <v>41094</v>
      </c>
      <c r="C145" s="68" t="s">
        <v>106</v>
      </c>
      <c r="D145" s="68" t="s">
        <v>171</v>
      </c>
      <c r="E145" s="68" t="s">
        <v>108</v>
      </c>
      <c r="F145" s="68" t="s">
        <v>32</v>
      </c>
      <c r="G145" s="52" t="s">
        <v>28</v>
      </c>
      <c r="H145" s="68" t="str">
        <f>VLOOKUP($G145,'[1]Site Code Table'!$A$2:$Q$301,7,FALSE)</f>
        <v>O</v>
      </c>
      <c r="I145" s="68" t="s">
        <v>99</v>
      </c>
      <c r="J145" s="68" t="str">
        <f>VLOOKUP($G145,'[1]Site Code Table'!$A$2:$Q$301,2,FALSE)</f>
        <v>South McQuesten River</v>
      </c>
      <c r="K145" s="68" t="str">
        <f>VLOOKUP($G145,'[1]Site Code Table'!$A$2:$Q$301,4,FALSE)</f>
        <v>South McQuesten River</v>
      </c>
      <c r="L145" s="68" t="str">
        <f>VLOOKUP($G145,'[1]Site Code Table'!$A$2:$Q$301,5,FALSE)</f>
        <v>South McQuesten downstream of Haggart Creek mouth</v>
      </c>
      <c r="M145" s="110">
        <f>VLOOKUP($G145,'[1]Site Code Table'!$A$2:$Q$301,10,FALSE)</f>
        <v>63.891559999999998</v>
      </c>
      <c r="N145" s="110">
        <f>VLOOKUP($G145,'[1]Site Code Table'!$A$2:$Q$301,11,FALSE)</f>
        <v>-136.03003000000001</v>
      </c>
      <c r="O145" s="110" t="str">
        <f>VLOOKUP($G145,'[1]Site Code Table'!$A$2:$Q$301,3,FALSE)</f>
        <v>A</v>
      </c>
      <c r="P145" s="110" t="str">
        <f>VLOOKUP($G145,'[1]Site Code Table'!$A$2:$Q$301,13,FALSE)</f>
        <v>High</v>
      </c>
      <c r="Q145" s="111">
        <f>VLOOKUP($G145,'[1]Site Code Table'!$A$2:$Q$301,14,FALSE)</f>
        <v>0</v>
      </c>
      <c r="R145" s="111" t="str">
        <f>VLOOKUP($G145,'[1]Site Code Table'!$A$2:$Q$301,15,FALSE)</f>
        <v>NA</v>
      </c>
      <c r="S145" s="112">
        <f>VLOOKUP($G145,'[1]Site Code Table'!$A$2:$Q$301,16,FALSE)</f>
        <v>25</v>
      </c>
      <c r="T145" s="113" t="str">
        <f t="shared" si="2"/>
        <v>Below</v>
      </c>
      <c r="U145" s="47">
        <v>5</v>
      </c>
      <c r="V145" s="47">
        <v>0</v>
      </c>
      <c r="W145" s="47">
        <v>347</v>
      </c>
      <c r="X145" s="114">
        <v>8.1</v>
      </c>
      <c r="Y145" s="47">
        <v>5</v>
      </c>
      <c r="Z145" s="112" t="str">
        <f>VLOOKUP($G145,'[1]Site Code Table'!$A$2:$Q$301,17,FALSE)</f>
        <v>NA</v>
      </c>
      <c r="AA145" s="68" t="s">
        <v>32</v>
      </c>
      <c r="AB145" s="68" t="s">
        <v>32</v>
      </c>
      <c r="AC145" s="68" t="s">
        <v>100</v>
      </c>
      <c r="AD145" s="68" t="s">
        <v>32</v>
      </c>
      <c r="AE145" s="68" t="s">
        <v>32</v>
      </c>
      <c r="AF145" s="68" t="s">
        <v>32</v>
      </c>
      <c r="AG145" s="68" t="s">
        <v>32</v>
      </c>
      <c r="AH145" s="68" t="s">
        <v>32</v>
      </c>
      <c r="AI145" s="111">
        <v>10.783333333333331</v>
      </c>
      <c r="AJ145" s="68" t="s">
        <v>32</v>
      </c>
      <c r="AK145" s="111">
        <v>12.783583333333333</v>
      </c>
      <c r="AL145" s="68">
        <v>1.2</v>
      </c>
      <c r="AM145" s="68" t="s">
        <v>93</v>
      </c>
      <c r="AN145" s="68" t="s">
        <v>28</v>
      </c>
      <c r="AO145" s="68" t="s">
        <v>32</v>
      </c>
      <c r="AP145" s="68" t="s">
        <v>32</v>
      </c>
      <c r="AQ145" s="68" t="s">
        <v>32</v>
      </c>
      <c r="AR145" s="117"/>
      <c r="AS145" s="68"/>
      <c r="AT145" s="68"/>
    </row>
    <row r="146" spans="1:46" ht="15.75" x14ac:dyDescent="0.25">
      <c r="A146" s="68" t="s">
        <v>172</v>
      </c>
      <c r="B146" s="108">
        <v>41095</v>
      </c>
      <c r="C146" s="68" t="s">
        <v>106</v>
      </c>
      <c r="D146" s="68" t="s">
        <v>173</v>
      </c>
      <c r="E146" s="68" t="s">
        <v>108</v>
      </c>
      <c r="F146" s="68" t="s">
        <v>32</v>
      </c>
      <c r="G146" s="52" t="s">
        <v>28</v>
      </c>
      <c r="H146" s="68" t="str">
        <f>VLOOKUP($G146,'[1]Site Code Table'!$A$2:$Q$301,7,FALSE)</f>
        <v>O</v>
      </c>
      <c r="I146" s="68" t="s">
        <v>99</v>
      </c>
      <c r="J146" s="68" t="str">
        <f>VLOOKUP($G146,'[1]Site Code Table'!$A$2:$Q$301,2,FALSE)</f>
        <v>South McQuesten River</v>
      </c>
      <c r="K146" s="68" t="str">
        <f>VLOOKUP($G146,'[1]Site Code Table'!$A$2:$Q$301,4,FALSE)</f>
        <v>South McQuesten River</v>
      </c>
      <c r="L146" s="68" t="str">
        <f>VLOOKUP($G146,'[1]Site Code Table'!$A$2:$Q$301,5,FALSE)</f>
        <v>South McQuesten downstream of Haggart Creek mouth</v>
      </c>
      <c r="M146" s="110">
        <f>VLOOKUP($G146,'[1]Site Code Table'!$A$2:$Q$301,10,FALSE)</f>
        <v>63.891559999999998</v>
      </c>
      <c r="N146" s="110">
        <f>VLOOKUP($G146,'[1]Site Code Table'!$A$2:$Q$301,11,FALSE)</f>
        <v>-136.03003000000001</v>
      </c>
      <c r="O146" s="110" t="str">
        <f>VLOOKUP($G146,'[1]Site Code Table'!$A$2:$Q$301,3,FALSE)</f>
        <v>A</v>
      </c>
      <c r="P146" s="110" t="str">
        <f>VLOOKUP($G146,'[1]Site Code Table'!$A$2:$Q$301,13,FALSE)</f>
        <v>High</v>
      </c>
      <c r="Q146" s="111">
        <f>VLOOKUP($G146,'[1]Site Code Table'!$A$2:$Q$301,14,FALSE)</f>
        <v>0</v>
      </c>
      <c r="R146" s="111" t="str">
        <f>VLOOKUP($G146,'[1]Site Code Table'!$A$2:$Q$301,15,FALSE)</f>
        <v>NA</v>
      </c>
      <c r="S146" s="112">
        <f>VLOOKUP($G146,'[1]Site Code Table'!$A$2:$Q$301,16,FALSE)</f>
        <v>25</v>
      </c>
      <c r="T146" s="113" t="str">
        <f t="shared" si="2"/>
        <v>Below</v>
      </c>
      <c r="U146" s="47">
        <v>3</v>
      </c>
      <c r="V146" s="47">
        <v>0</v>
      </c>
      <c r="W146" s="47">
        <v>346</v>
      </c>
      <c r="X146" s="114">
        <v>8.1</v>
      </c>
      <c r="Y146" s="47">
        <v>3</v>
      </c>
      <c r="Z146" s="112" t="str">
        <f>VLOOKUP($G146,'[1]Site Code Table'!$A$2:$Q$301,17,FALSE)</f>
        <v>NA</v>
      </c>
      <c r="AA146" s="68" t="s">
        <v>32</v>
      </c>
      <c r="AB146" s="68" t="s">
        <v>32</v>
      </c>
      <c r="AC146" s="68" t="s">
        <v>100</v>
      </c>
      <c r="AD146" s="68" t="s">
        <v>32</v>
      </c>
      <c r="AE146" s="68" t="s">
        <v>32</v>
      </c>
      <c r="AF146" s="68" t="s">
        <v>32</v>
      </c>
      <c r="AG146" s="68" t="s">
        <v>32</v>
      </c>
      <c r="AH146" s="68" t="s">
        <v>32</v>
      </c>
      <c r="AI146" s="111">
        <v>13.945833333333333</v>
      </c>
      <c r="AJ146" s="68" t="s">
        <v>32</v>
      </c>
      <c r="AK146" s="111">
        <v>13.208416666666665</v>
      </c>
      <c r="AL146" s="68">
        <v>0.7</v>
      </c>
      <c r="AM146" s="68" t="s">
        <v>93</v>
      </c>
      <c r="AN146" s="68" t="s">
        <v>28</v>
      </c>
      <c r="AO146" s="68" t="s">
        <v>32</v>
      </c>
      <c r="AP146" s="68" t="s">
        <v>32</v>
      </c>
      <c r="AQ146" s="68" t="s">
        <v>32</v>
      </c>
      <c r="AR146" s="117"/>
      <c r="AS146" s="68"/>
      <c r="AT146" s="68"/>
    </row>
    <row r="147" spans="1:46" ht="15.75" x14ac:dyDescent="0.25">
      <c r="A147" s="68" t="s">
        <v>174</v>
      </c>
      <c r="B147" s="108">
        <v>41096</v>
      </c>
      <c r="C147" s="68" t="s">
        <v>106</v>
      </c>
      <c r="D147" s="68" t="s">
        <v>175</v>
      </c>
      <c r="E147" s="68" t="s">
        <v>108</v>
      </c>
      <c r="F147" s="68" t="s">
        <v>32</v>
      </c>
      <c r="G147" s="52" t="s">
        <v>28</v>
      </c>
      <c r="H147" s="68" t="str">
        <f>VLOOKUP($G147,'[1]Site Code Table'!$A$2:$Q$301,7,FALSE)</f>
        <v>O</v>
      </c>
      <c r="I147" s="68" t="s">
        <v>99</v>
      </c>
      <c r="J147" s="68" t="str">
        <f>VLOOKUP($G147,'[1]Site Code Table'!$A$2:$Q$301,2,FALSE)</f>
        <v>South McQuesten River</v>
      </c>
      <c r="K147" s="68" t="str">
        <f>VLOOKUP($G147,'[1]Site Code Table'!$A$2:$Q$301,4,FALSE)</f>
        <v>South McQuesten River</v>
      </c>
      <c r="L147" s="68" t="str">
        <f>VLOOKUP($G147,'[1]Site Code Table'!$A$2:$Q$301,5,FALSE)</f>
        <v>South McQuesten downstream of Haggart Creek mouth</v>
      </c>
      <c r="M147" s="110">
        <f>VLOOKUP($G147,'[1]Site Code Table'!$A$2:$Q$301,10,FALSE)</f>
        <v>63.891559999999998</v>
      </c>
      <c r="N147" s="110">
        <f>VLOOKUP($G147,'[1]Site Code Table'!$A$2:$Q$301,11,FALSE)</f>
        <v>-136.03003000000001</v>
      </c>
      <c r="O147" s="110" t="str">
        <f>VLOOKUP($G147,'[1]Site Code Table'!$A$2:$Q$301,3,FALSE)</f>
        <v>A</v>
      </c>
      <c r="P147" s="110" t="str">
        <f>VLOOKUP($G147,'[1]Site Code Table'!$A$2:$Q$301,13,FALSE)</f>
        <v>High</v>
      </c>
      <c r="Q147" s="111">
        <f>VLOOKUP($G147,'[1]Site Code Table'!$A$2:$Q$301,14,FALSE)</f>
        <v>0</v>
      </c>
      <c r="R147" s="111" t="str">
        <f>VLOOKUP($G147,'[1]Site Code Table'!$A$2:$Q$301,15,FALSE)</f>
        <v>NA</v>
      </c>
      <c r="S147" s="112">
        <f>VLOOKUP($G147,'[1]Site Code Table'!$A$2:$Q$301,16,FALSE)</f>
        <v>25</v>
      </c>
      <c r="T147" s="113" t="str">
        <f t="shared" si="2"/>
        <v>Below</v>
      </c>
      <c r="U147" s="47">
        <v>4</v>
      </c>
      <c r="V147" s="47">
        <v>0</v>
      </c>
      <c r="W147" s="47">
        <v>353</v>
      </c>
      <c r="X147" s="114">
        <v>8.1</v>
      </c>
      <c r="Y147" s="47">
        <v>5</v>
      </c>
      <c r="Z147" s="112" t="str">
        <f>VLOOKUP($G147,'[1]Site Code Table'!$A$2:$Q$301,17,FALSE)</f>
        <v>NA</v>
      </c>
      <c r="AA147" s="68" t="s">
        <v>32</v>
      </c>
      <c r="AB147" s="68" t="s">
        <v>32</v>
      </c>
      <c r="AC147" s="68" t="s">
        <v>100</v>
      </c>
      <c r="AD147" s="68" t="s">
        <v>32</v>
      </c>
      <c r="AE147" s="68" t="s">
        <v>32</v>
      </c>
      <c r="AF147" s="68" t="s">
        <v>32</v>
      </c>
      <c r="AG147" s="68" t="s">
        <v>32</v>
      </c>
      <c r="AH147" s="68" t="s">
        <v>32</v>
      </c>
      <c r="AI147" s="111">
        <v>16.645833333333336</v>
      </c>
      <c r="AJ147" s="68" t="s">
        <v>32</v>
      </c>
      <c r="AK147" s="111">
        <v>13.821041666666664</v>
      </c>
      <c r="AL147" s="68">
        <v>0.2</v>
      </c>
      <c r="AM147" s="68" t="s">
        <v>93</v>
      </c>
      <c r="AN147" s="68" t="s">
        <v>28</v>
      </c>
      <c r="AO147" s="68" t="s">
        <v>32</v>
      </c>
      <c r="AP147" s="68" t="s">
        <v>32</v>
      </c>
      <c r="AQ147" s="68" t="s">
        <v>32</v>
      </c>
      <c r="AR147" s="117"/>
      <c r="AS147" s="68"/>
      <c r="AT147" s="68"/>
    </row>
    <row r="148" spans="1:46" ht="15.75" x14ac:dyDescent="0.25">
      <c r="A148" s="68" t="s">
        <v>176</v>
      </c>
      <c r="B148" s="108">
        <v>41097</v>
      </c>
      <c r="C148" s="68" t="s">
        <v>106</v>
      </c>
      <c r="D148" s="68" t="s">
        <v>177</v>
      </c>
      <c r="E148" s="68" t="s">
        <v>108</v>
      </c>
      <c r="F148" s="68" t="s">
        <v>32</v>
      </c>
      <c r="G148" s="52" t="s">
        <v>28</v>
      </c>
      <c r="H148" s="68" t="str">
        <f>VLOOKUP($G148,'[1]Site Code Table'!$A$2:$Q$301,7,FALSE)</f>
        <v>O</v>
      </c>
      <c r="I148" s="68" t="s">
        <v>99</v>
      </c>
      <c r="J148" s="68" t="str">
        <f>VLOOKUP($G148,'[1]Site Code Table'!$A$2:$Q$301,2,FALSE)</f>
        <v>South McQuesten River</v>
      </c>
      <c r="K148" s="68" t="str">
        <f>VLOOKUP($G148,'[1]Site Code Table'!$A$2:$Q$301,4,FALSE)</f>
        <v>South McQuesten River</v>
      </c>
      <c r="L148" s="68" t="str">
        <f>VLOOKUP($G148,'[1]Site Code Table'!$A$2:$Q$301,5,FALSE)</f>
        <v>South McQuesten downstream of Haggart Creek mouth</v>
      </c>
      <c r="M148" s="110">
        <f>VLOOKUP($G148,'[1]Site Code Table'!$A$2:$Q$301,10,FALSE)</f>
        <v>63.891559999999998</v>
      </c>
      <c r="N148" s="110">
        <f>VLOOKUP($G148,'[1]Site Code Table'!$A$2:$Q$301,11,FALSE)</f>
        <v>-136.03003000000001</v>
      </c>
      <c r="O148" s="110" t="str">
        <f>VLOOKUP($G148,'[1]Site Code Table'!$A$2:$Q$301,3,FALSE)</f>
        <v>A</v>
      </c>
      <c r="P148" s="110" t="str">
        <f>VLOOKUP($G148,'[1]Site Code Table'!$A$2:$Q$301,13,FALSE)</f>
        <v>High</v>
      </c>
      <c r="Q148" s="111">
        <f>VLOOKUP($G148,'[1]Site Code Table'!$A$2:$Q$301,14,FALSE)</f>
        <v>0</v>
      </c>
      <c r="R148" s="111" t="str">
        <f>VLOOKUP($G148,'[1]Site Code Table'!$A$2:$Q$301,15,FALSE)</f>
        <v>NA</v>
      </c>
      <c r="S148" s="112">
        <f>VLOOKUP($G148,'[1]Site Code Table'!$A$2:$Q$301,16,FALSE)</f>
        <v>25</v>
      </c>
      <c r="T148" s="113" t="str">
        <f t="shared" si="2"/>
        <v>Below</v>
      </c>
      <c r="U148" s="47">
        <v>6</v>
      </c>
      <c r="V148" s="47">
        <v>0</v>
      </c>
      <c r="W148" s="47">
        <v>355</v>
      </c>
      <c r="X148" s="114">
        <v>7.9</v>
      </c>
      <c r="Y148" s="47">
        <v>4</v>
      </c>
      <c r="Z148" s="112" t="str">
        <f>VLOOKUP($G148,'[1]Site Code Table'!$A$2:$Q$301,17,FALSE)</f>
        <v>NA</v>
      </c>
      <c r="AA148" s="68" t="s">
        <v>32</v>
      </c>
      <c r="AB148" s="68" t="s">
        <v>32</v>
      </c>
      <c r="AC148" s="68" t="s">
        <v>100</v>
      </c>
      <c r="AD148" s="68" t="s">
        <v>32</v>
      </c>
      <c r="AE148" s="68" t="s">
        <v>32</v>
      </c>
      <c r="AF148" s="68" t="s">
        <v>32</v>
      </c>
      <c r="AG148" s="68" t="s">
        <v>32</v>
      </c>
      <c r="AH148" s="68" t="s">
        <v>32</v>
      </c>
      <c r="AI148" s="111">
        <v>15.424999999999999</v>
      </c>
      <c r="AJ148" s="68" t="s">
        <v>32</v>
      </c>
      <c r="AK148" s="111">
        <v>14.262458333333333</v>
      </c>
      <c r="AL148" s="68">
        <v>0.2</v>
      </c>
      <c r="AM148" s="68" t="s">
        <v>93</v>
      </c>
      <c r="AN148" s="68" t="s">
        <v>28</v>
      </c>
      <c r="AO148" s="68" t="s">
        <v>32</v>
      </c>
      <c r="AP148" s="68" t="s">
        <v>32</v>
      </c>
      <c r="AQ148" s="68" t="s">
        <v>32</v>
      </c>
      <c r="AR148" s="117"/>
      <c r="AS148" s="68"/>
      <c r="AT148" s="68"/>
    </row>
    <row r="149" spans="1:46" ht="15.75" x14ac:dyDescent="0.25">
      <c r="A149" s="68" t="s">
        <v>178</v>
      </c>
      <c r="B149" s="108">
        <v>41098</v>
      </c>
      <c r="C149" s="68" t="s">
        <v>106</v>
      </c>
      <c r="D149" s="68" t="s">
        <v>179</v>
      </c>
      <c r="E149" s="68" t="s">
        <v>108</v>
      </c>
      <c r="F149" s="68" t="s">
        <v>32</v>
      </c>
      <c r="G149" s="52" t="s">
        <v>28</v>
      </c>
      <c r="H149" s="68" t="str">
        <f>VLOOKUP($G149,'[1]Site Code Table'!$A$2:$Q$301,7,FALSE)</f>
        <v>O</v>
      </c>
      <c r="I149" s="68" t="s">
        <v>99</v>
      </c>
      <c r="J149" s="68" t="str">
        <f>VLOOKUP($G149,'[1]Site Code Table'!$A$2:$Q$301,2,FALSE)</f>
        <v>South McQuesten River</v>
      </c>
      <c r="K149" s="68" t="str">
        <f>VLOOKUP($G149,'[1]Site Code Table'!$A$2:$Q$301,4,FALSE)</f>
        <v>South McQuesten River</v>
      </c>
      <c r="L149" s="68" t="str">
        <f>VLOOKUP($G149,'[1]Site Code Table'!$A$2:$Q$301,5,FALSE)</f>
        <v>South McQuesten downstream of Haggart Creek mouth</v>
      </c>
      <c r="M149" s="110">
        <f>VLOOKUP($G149,'[1]Site Code Table'!$A$2:$Q$301,10,FALSE)</f>
        <v>63.891559999999998</v>
      </c>
      <c r="N149" s="110">
        <f>VLOOKUP($G149,'[1]Site Code Table'!$A$2:$Q$301,11,FALSE)</f>
        <v>-136.03003000000001</v>
      </c>
      <c r="O149" s="110" t="str">
        <f>VLOOKUP($G149,'[1]Site Code Table'!$A$2:$Q$301,3,FALSE)</f>
        <v>A</v>
      </c>
      <c r="P149" s="110" t="str">
        <f>VLOOKUP($G149,'[1]Site Code Table'!$A$2:$Q$301,13,FALSE)</f>
        <v>High</v>
      </c>
      <c r="Q149" s="111">
        <f>VLOOKUP($G149,'[1]Site Code Table'!$A$2:$Q$301,14,FALSE)</f>
        <v>0</v>
      </c>
      <c r="R149" s="111" t="str">
        <f>VLOOKUP($G149,'[1]Site Code Table'!$A$2:$Q$301,15,FALSE)</f>
        <v>NA</v>
      </c>
      <c r="S149" s="112">
        <f>VLOOKUP($G149,'[1]Site Code Table'!$A$2:$Q$301,16,FALSE)</f>
        <v>25</v>
      </c>
      <c r="T149" s="113" t="str">
        <f t="shared" si="2"/>
        <v>Below</v>
      </c>
      <c r="U149" s="47">
        <v>5</v>
      </c>
      <c r="V149" s="47">
        <v>0</v>
      </c>
      <c r="W149" s="47">
        <v>358</v>
      </c>
      <c r="X149" s="114">
        <v>8.1</v>
      </c>
      <c r="Y149" s="47">
        <v>4</v>
      </c>
      <c r="Z149" s="112" t="str">
        <f>VLOOKUP($G149,'[1]Site Code Table'!$A$2:$Q$301,17,FALSE)</f>
        <v>NA</v>
      </c>
      <c r="AA149" s="68" t="s">
        <v>32</v>
      </c>
      <c r="AB149" s="68" t="s">
        <v>32</v>
      </c>
      <c r="AC149" s="68" t="s">
        <v>100</v>
      </c>
      <c r="AD149" s="68" t="s">
        <v>32</v>
      </c>
      <c r="AE149" s="68" t="s">
        <v>32</v>
      </c>
      <c r="AF149" s="68" t="s">
        <v>32</v>
      </c>
      <c r="AG149" s="68" t="s">
        <v>32</v>
      </c>
      <c r="AH149" s="68" t="s">
        <v>32</v>
      </c>
      <c r="AI149" s="111">
        <v>14.174999999999999</v>
      </c>
      <c r="AJ149" s="68" t="s">
        <v>32</v>
      </c>
      <c r="AK149" s="111">
        <v>14.000458333333333</v>
      </c>
      <c r="AL149" s="68">
        <v>0</v>
      </c>
      <c r="AM149" s="68" t="s">
        <v>93</v>
      </c>
      <c r="AN149" s="68" t="s">
        <v>28</v>
      </c>
      <c r="AO149" s="68" t="s">
        <v>32</v>
      </c>
      <c r="AP149" s="68" t="s">
        <v>32</v>
      </c>
      <c r="AQ149" s="68" t="s">
        <v>32</v>
      </c>
      <c r="AR149" s="117"/>
      <c r="AS149" s="68"/>
      <c r="AT149" s="68"/>
    </row>
    <row r="150" spans="1:46" ht="15.75" x14ac:dyDescent="0.25">
      <c r="A150" s="68" t="s">
        <v>180</v>
      </c>
      <c r="B150" s="108">
        <v>41099</v>
      </c>
      <c r="C150" s="68" t="s">
        <v>106</v>
      </c>
      <c r="D150" s="68" t="s">
        <v>181</v>
      </c>
      <c r="E150" s="68" t="s">
        <v>108</v>
      </c>
      <c r="F150" s="68" t="s">
        <v>32</v>
      </c>
      <c r="G150" s="52" t="s">
        <v>28</v>
      </c>
      <c r="H150" s="68" t="str">
        <f>VLOOKUP($G150,'[1]Site Code Table'!$A$2:$Q$301,7,FALSE)</f>
        <v>O</v>
      </c>
      <c r="I150" s="68" t="s">
        <v>99</v>
      </c>
      <c r="J150" s="68" t="str">
        <f>VLOOKUP($G150,'[1]Site Code Table'!$A$2:$Q$301,2,FALSE)</f>
        <v>South McQuesten River</v>
      </c>
      <c r="K150" s="68" t="str">
        <f>VLOOKUP($G150,'[1]Site Code Table'!$A$2:$Q$301,4,FALSE)</f>
        <v>South McQuesten River</v>
      </c>
      <c r="L150" s="68" t="str">
        <f>VLOOKUP($G150,'[1]Site Code Table'!$A$2:$Q$301,5,FALSE)</f>
        <v>South McQuesten downstream of Haggart Creek mouth</v>
      </c>
      <c r="M150" s="110">
        <f>VLOOKUP($G150,'[1]Site Code Table'!$A$2:$Q$301,10,FALSE)</f>
        <v>63.891559999999998</v>
      </c>
      <c r="N150" s="110">
        <f>VLOOKUP($G150,'[1]Site Code Table'!$A$2:$Q$301,11,FALSE)</f>
        <v>-136.03003000000001</v>
      </c>
      <c r="O150" s="110" t="str">
        <f>VLOOKUP($G150,'[1]Site Code Table'!$A$2:$Q$301,3,FALSE)</f>
        <v>A</v>
      </c>
      <c r="P150" s="110" t="str">
        <f>VLOOKUP($G150,'[1]Site Code Table'!$A$2:$Q$301,13,FALSE)</f>
        <v>High</v>
      </c>
      <c r="Q150" s="111">
        <f>VLOOKUP($G150,'[1]Site Code Table'!$A$2:$Q$301,14,FALSE)</f>
        <v>0</v>
      </c>
      <c r="R150" s="111" t="str">
        <f>VLOOKUP($G150,'[1]Site Code Table'!$A$2:$Q$301,15,FALSE)</f>
        <v>NA</v>
      </c>
      <c r="S150" s="112">
        <f>VLOOKUP($G150,'[1]Site Code Table'!$A$2:$Q$301,16,FALSE)</f>
        <v>25</v>
      </c>
      <c r="T150" s="113" t="str">
        <f t="shared" si="2"/>
        <v>Below</v>
      </c>
      <c r="U150" s="47">
        <v>6</v>
      </c>
      <c r="V150" s="47">
        <v>0</v>
      </c>
      <c r="W150" s="47">
        <v>359</v>
      </c>
      <c r="X150" s="114">
        <v>8.1</v>
      </c>
      <c r="Y150" s="47">
        <v>4</v>
      </c>
      <c r="Z150" s="112" t="str">
        <f>VLOOKUP($G150,'[1]Site Code Table'!$A$2:$Q$301,17,FALSE)</f>
        <v>NA</v>
      </c>
      <c r="AA150" s="68" t="s">
        <v>32</v>
      </c>
      <c r="AB150" s="68" t="s">
        <v>32</v>
      </c>
      <c r="AC150" s="68" t="s">
        <v>100</v>
      </c>
      <c r="AD150" s="68" t="s">
        <v>32</v>
      </c>
      <c r="AE150" s="68" t="s">
        <v>32</v>
      </c>
      <c r="AF150" s="68" t="s">
        <v>32</v>
      </c>
      <c r="AG150" s="68" t="s">
        <v>32</v>
      </c>
      <c r="AH150" s="68" t="s">
        <v>32</v>
      </c>
      <c r="AI150" s="111">
        <v>15.020833333333334</v>
      </c>
      <c r="AJ150" s="68" t="s">
        <v>32</v>
      </c>
      <c r="AK150" s="111">
        <v>14.086500000000001</v>
      </c>
      <c r="AL150" s="68">
        <v>0</v>
      </c>
      <c r="AM150" s="68" t="s">
        <v>93</v>
      </c>
      <c r="AN150" s="68" t="s">
        <v>28</v>
      </c>
      <c r="AO150" s="68" t="s">
        <v>32</v>
      </c>
      <c r="AP150" s="68" t="s">
        <v>32</v>
      </c>
      <c r="AQ150" s="68" t="s">
        <v>32</v>
      </c>
      <c r="AR150" s="117"/>
      <c r="AS150" s="68"/>
      <c r="AT150" s="68"/>
    </row>
    <row r="151" spans="1:46" ht="15.75" x14ac:dyDescent="0.25">
      <c r="A151" s="68" t="s">
        <v>182</v>
      </c>
      <c r="B151" s="108">
        <v>41100</v>
      </c>
      <c r="C151" s="68" t="s">
        <v>106</v>
      </c>
      <c r="D151" s="68" t="s">
        <v>183</v>
      </c>
      <c r="E151" s="68" t="s">
        <v>108</v>
      </c>
      <c r="F151" s="68" t="s">
        <v>32</v>
      </c>
      <c r="G151" s="52" t="s">
        <v>28</v>
      </c>
      <c r="H151" s="68" t="str">
        <f>VLOOKUP($G151,'[1]Site Code Table'!$A$2:$Q$301,7,FALSE)</f>
        <v>O</v>
      </c>
      <c r="I151" s="68" t="s">
        <v>99</v>
      </c>
      <c r="J151" s="68" t="str">
        <f>VLOOKUP($G151,'[1]Site Code Table'!$A$2:$Q$301,2,FALSE)</f>
        <v>South McQuesten River</v>
      </c>
      <c r="K151" s="68" t="str">
        <f>VLOOKUP($G151,'[1]Site Code Table'!$A$2:$Q$301,4,FALSE)</f>
        <v>South McQuesten River</v>
      </c>
      <c r="L151" s="68" t="str">
        <f>VLOOKUP($G151,'[1]Site Code Table'!$A$2:$Q$301,5,FALSE)</f>
        <v>South McQuesten downstream of Haggart Creek mouth</v>
      </c>
      <c r="M151" s="110">
        <f>VLOOKUP($G151,'[1]Site Code Table'!$A$2:$Q$301,10,FALSE)</f>
        <v>63.891559999999998</v>
      </c>
      <c r="N151" s="110">
        <f>VLOOKUP($G151,'[1]Site Code Table'!$A$2:$Q$301,11,FALSE)</f>
        <v>-136.03003000000001</v>
      </c>
      <c r="O151" s="110" t="str">
        <f>VLOOKUP($G151,'[1]Site Code Table'!$A$2:$Q$301,3,FALSE)</f>
        <v>A</v>
      </c>
      <c r="P151" s="110" t="str">
        <f>VLOOKUP($G151,'[1]Site Code Table'!$A$2:$Q$301,13,FALSE)</f>
        <v>High</v>
      </c>
      <c r="Q151" s="111">
        <f>VLOOKUP($G151,'[1]Site Code Table'!$A$2:$Q$301,14,FALSE)</f>
        <v>0</v>
      </c>
      <c r="R151" s="111" t="str">
        <f>VLOOKUP($G151,'[1]Site Code Table'!$A$2:$Q$301,15,FALSE)</f>
        <v>NA</v>
      </c>
      <c r="S151" s="112">
        <f>VLOOKUP($G151,'[1]Site Code Table'!$A$2:$Q$301,16,FALSE)</f>
        <v>25</v>
      </c>
      <c r="T151" s="113" t="str">
        <f t="shared" si="2"/>
        <v>Below</v>
      </c>
      <c r="U151" s="47">
        <v>14</v>
      </c>
      <c r="V151" s="47">
        <v>0</v>
      </c>
      <c r="W151" s="47">
        <v>354</v>
      </c>
      <c r="X151" s="114">
        <v>8.1</v>
      </c>
      <c r="Y151" s="47">
        <v>7</v>
      </c>
      <c r="Z151" s="112" t="str">
        <f>VLOOKUP($G151,'[1]Site Code Table'!$A$2:$Q$301,17,FALSE)</f>
        <v>NA</v>
      </c>
      <c r="AA151" s="68" t="s">
        <v>32</v>
      </c>
      <c r="AB151" s="68" t="s">
        <v>32</v>
      </c>
      <c r="AC151" s="68" t="s">
        <v>100</v>
      </c>
      <c r="AD151" s="68" t="s">
        <v>32</v>
      </c>
      <c r="AE151" s="68" t="s">
        <v>32</v>
      </c>
      <c r="AF151" s="68" t="s">
        <v>32</v>
      </c>
      <c r="AG151" s="68" t="s">
        <v>32</v>
      </c>
      <c r="AH151" s="68" t="s">
        <v>32</v>
      </c>
      <c r="AI151" s="111">
        <v>10.641666666666667</v>
      </c>
      <c r="AJ151" s="68" t="s">
        <v>32</v>
      </c>
      <c r="AK151" s="111">
        <v>13.120375000000001</v>
      </c>
      <c r="AL151" s="68">
        <v>16.399999999999999</v>
      </c>
      <c r="AM151" s="68" t="s">
        <v>93</v>
      </c>
      <c r="AN151" s="68" t="s">
        <v>28</v>
      </c>
      <c r="AO151" s="68" t="s">
        <v>32</v>
      </c>
      <c r="AP151" s="68" t="s">
        <v>32</v>
      </c>
      <c r="AQ151" s="68" t="s">
        <v>32</v>
      </c>
      <c r="AR151" s="117"/>
      <c r="AS151" s="68"/>
      <c r="AT151" s="68"/>
    </row>
    <row r="152" spans="1:46" ht="15.75" x14ac:dyDescent="0.25">
      <c r="A152" s="68" t="s">
        <v>184</v>
      </c>
      <c r="B152" s="108">
        <v>41101</v>
      </c>
      <c r="C152" s="68" t="s">
        <v>106</v>
      </c>
      <c r="D152" s="68" t="s">
        <v>185</v>
      </c>
      <c r="E152" s="68" t="s">
        <v>108</v>
      </c>
      <c r="F152" s="68" t="s">
        <v>32</v>
      </c>
      <c r="G152" s="52" t="s">
        <v>28</v>
      </c>
      <c r="H152" s="68" t="str">
        <f>VLOOKUP($G152,'[1]Site Code Table'!$A$2:$Q$301,7,FALSE)</f>
        <v>O</v>
      </c>
      <c r="I152" s="68" t="s">
        <v>99</v>
      </c>
      <c r="J152" s="68" t="str">
        <f>VLOOKUP($G152,'[1]Site Code Table'!$A$2:$Q$301,2,FALSE)</f>
        <v>South McQuesten River</v>
      </c>
      <c r="K152" s="68" t="str">
        <f>VLOOKUP($G152,'[1]Site Code Table'!$A$2:$Q$301,4,FALSE)</f>
        <v>South McQuesten River</v>
      </c>
      <c r="L152" s="68" t="str">
        <f>VLOOKUP($G152,'[1]Site Code Table'!$A$2:$Q$301,5,FALSE)</f>
        <v>South McQuesten downstream of Haggart Creek mouth</v>
      </c>
      <c r="M152" s="110">
        <f>VLOOKUP($G152,'[1]Site Code Table'!$A$2:$Q$301,10,FALSE)</f>
        <v>63.891559999999998</v>
      </c>
      <c r="N152" s="110">
        <f>VLOOKUP($G152,'[1]Site Code Table'!$A$2:$Q$301,11,FALSE)</f>
        <v>-136.03003000000001</v>
      </c>
      <c r="O152" s="110" t="str">
        <f>VLOOKUP($G152,'[1]Site Code Table'!$A$2:$Q$301,3,FALSE)</f>
        <v>A</v>
      </c>
      <c r="P152" s="110" t="str">
        <f>VLOOKUP($G152,'[1]Site Code Table'!$A$2:$Q$301,13,FALSE)</f>
        <v>High</v>
      </c>
      <c r="Q152" s="111">
        <f>VLOOKUP($G152,'[1]Site Code Table'!$A$2:$Q$301,14,FALSE)</f>
        <v>0</v>
      </c>
      <c r="R152" s="111" t="str">
        <f>VLOOKUP($G152,'[1]Site Code Table'!$A$2:$Q$301,15,FALSE)</f>
        <v>NA</v>
      </c>
      <c r="S152" s="112">
        <f>VLOOKUP($G152,'[1]Site Code Table'!$A$2:$Q$301,16,FALSE)</f>
        <v>25</v>
      </c>
      <c r="T152" s="118" t="str">
        <f t="shared" si="2"/>
        <v>Above</v>
      </c>
      <c r="U152" s="47">
        <v>65</v>
      </c>
      <c r="V152" s="47">
        <v>0</v>
      </c>
      <c r="W152" s="47">
        <v>310</v>
      </c>
      <c r="X152" s="114">
        <v>8</v>
      </c>
      <c r="Y152" s="47">
        <v>23</v>
      </c>
      <c r="Z152" s="112" t="str">
        <f>VLOOKUP($G152,'[1]Site Code Table'!$A$2:$Q$301,17,FALSE)</f>
        <v>NA</v>
      </c>
      <c r="AA152" s="68" t="s">
        <v>32</v>
      </c>
      <c r="AB152" s="68" t="s">
        <v>32</v>
      </c>
      <c r="AC152" s="68" t="s">
        <v>100</v>
      </c>
      <c r="AD152" s="68" t="s">
        <v>32</v>
      </c>
      <c r="AE152" s="68" t="s">
        <v>32</v>
      </c>
      <c r="AF152" s="68" t="s">
        <v>32</v>
      </c>
      <c r="AG152" s="68" t="s">
        <v>32</v>
      </c>
      <c r="AH152" s="68" t="s">
        <v>32</v>
      </c>
      <c r="AI152" s="111">
        <v>9.7416666666666671</v>
      </c>
      <c r="AJ152" s="68" t="s">
        <v>32</v>
      </c>
      <c r="AK152" s="111">
        <v>10.680666666666667</v>
      </c>
      <c r="AL152" s="68">
        <v>7.5</v>
      </c>
      <c r="AM152" s="68" t="s">
        <v>93</v>
      </c>
      <c r="AN152" s="68" t="s">
        <v>28</v>
      </c>
      <c r="AO152" s="68" t="s">
        <v>32</v>
      </c>
      <c r="AP152" s="68" t="s">
        <v>32</v>
      </c>
      <c r="AQ152" s="68" t="s">
        <v>32</v>
      </c>
      <c r="AR152" s="117"/>
      <c r="AS152" s="68"/>
      <c r="AT152" s="68"/>
    </row>
    <row r="153" spans="1:46" ht="15.75" x14ac:dyDescent="0.25">
      <c r="A153" s="68" t="s">
        <v>186</v>
      </c>
      <c r="B153" s="108">
        <v>41102</v>
      </c>
      <c r="C153" s="68" t="s">
        <v>106</v>
      </c>
      <c r="D153" s="68" t="s">
        <v>187</v>
      </c>
      <c r="E153" s="68" t="s">
        <v>108</v>
      </c>
      <c r="F153" s="68" t="s">
        <v>32</v>
      </c>
      <c r="G153" s="52" t="s">
        <v>28</v>
      </c>
      <c r="H153" s="68" t="str">
        <f>VLOOKUP($G153,'[1]Site Code Table'!$A$2:$Q$301,7,FALSE)</f>
        <v>O</v>
      </c>
      <c r="I153" s="68" t="s">
        <v>99</v>
      </c>
      <c r="J153" s="68" t="str">
        <f>VLOOKUP($G153,'[1]Site Code Table'!$A$2:$Q$301,2,FALSE)</f>
        <v>South McQuesten River</v>
      </c>
      <c r="K153" s="68" t="str">
        <f>VLOOKUP($G153,'[1]Site Code Table'!$A$2:$Q$301,4,FALSE)</f>
        <v>South McQuesten River</v>
      </c>
      <c r="L153" s="68" t="str">
        <f>VLOOKUP($G153,'[1]Site Code Table'!$A$2:$Q$301,5,FALSE)</f>
        <v>South McQuesten downstream of Haggart Creek mouth</v>
      </c>
      <c r="M153" s="110">
        <f>VLOOKUP($G153,'[1]Site Code Table'!$A$2:$Q$301,10,FALSE)</f>
        <v>63.891559999999998</v>
      </c>
      <c r="N153" s="110">
        <f>VLOOKUP($G153,'[1]Site Code Table'!$A$2:$Q$301,11,FALSE)</f>
        <v>-136.03003000000001</v>
      </c>
      <c r="O153" s="110" t="str">
        <f>VLOOKUP($G153,'[1]Site Code Table'!$A$2:$Q$301,3,FALSE)</f>
        <v>A</v>
      </c>
      <c r="P153" s="110" t="str">
        <f>VLOOKUP($G153,'[1]Site Code Table'!$A$2:$Q$301,13,FALSE)</f>
        <v>High</v>
      </c>
      <c r="Q153" s="111">
        <f>VLOOKUP($G153,'[1]Site Code Table'!$A$2:$Q$301,14,FALSE)</f>
        <v>0</v>
      </c>
      <c r="R153" s="111" t="str">
        <f>VLOOKUP($G153,'[1]Site Code Table'!$A$2:$Q$301,15,FALSE)</f>
        <v>NA</v>
      </c>
      <c r="S153" s="112">
        <f>VLOOKUP($G153,'[1]Site Code Table'!$A$2:$Q$301,16,FALSE)</f>
        <v>25</v>
      </c>
      <c r="T153" s="113" t="str">
        <f t="shared" si="2"/>
        <v>Below</v>
      </c>
      <c r="U153" s="47">
        <v>13</v>
      </c>
      <c r="V153" s="47">
        <v>0</v>
      </c>
      <c r="W153" s="47">
        <v>326</v>
      </c>
      <c r="X153" s="114">
        <v>8</v>
      </c>
      <c r="Y153" s="47">
        <v>9</v>
      </c>
      <c r="Z153" s="112" t="str">
        <f>VLOOKUP($G153,'[1]Site Code Table'!$A$2:$Q$301,17,FALSE)</f>
        <v>NA</v>
      </c>
      <c r="AA153" s="68" t="s">
        <v>32</v>
      </c>
      <c r="AB153" s="68" t="s">
        <v>32</v>
      </c>
      <c r="AC153" s="68" t="s">
        <v>100</v>
      </c>
      <c r="AD153" s="68" t="s">
        <v>32</v>
      </c>
      <c r="AE153" s="68" t="s">
        <v>32</v>
      </c>
      <c r="AF153" s="68" t="s">
        <v>32</v>
      </c>
      <c r="AG153" s="68" t="s">
        <v>32</v>
      </c>
      <c r="AH153" s="68" t="s">
        <v>32</v>
      </c>
      <c r="AI153" s="111">
        <v>13.570833333333333</v>
      </c>
      <c r="AJ153" s="68" t="s">
        <v>32</v>
      </c>
      <c r="AK153" s="111">
        <v>11.515583333333334</v>
      </c>
      <c r="AL153" s="68">
        <v>0</v>
      </c>
      <c r="AM153" s="68" t="s">
        <v>93</v>
      </c>
      <c r="AN153" s="68" t="s">
        <v>28</v>
      </c>
      <c r="AO153" s="68" t="s">
        <v>32</v>
      </c>
      <c r="AP153" s="68" t="s">
        <v>32</v>
      </c>
      <c r="AQ153" s="68" t="s">
        <v>32</v>
      </c>
      <c r="AR153" s="117"/>
      <c r="AS153" s="68"/>
      <c r="AT153" s="68"/>
    </row>
    <row r="154" spans="1:46" ht="15.75" x14ac:dyDescent="0.25">
      <c r="A154" s="68" t="s">
        <v>188</v>
      </c>
      <c r="B154" s="108">
        <v>41103</v>
      </c>
      <c r="C154" s="68" t="s">
        <v>106</v>
      </c>
      <c r="D154" s="68" t="s">
        <v>189</v>
      </c>
      <c r="E154" s="68" t="s">
        <v>108</v>
      </c>
      <c r="F154" s="68" t="s">
        <v>32</v>
      </c>
      <c r="G154" s="52" t="s">
        <v>28</v>
      </c>
      <c r="H154" s="68" t="str">
        <f>VLOOKUP($G154,'[1]Site Code Table'!$A$2:$Q$301,7,FALSE)</f>
        <v>O</v>
      </c>
      <c r="I154" s="68" t="s">
        <v>99</v>
      </c>
      <c r="J154" s="68" t="str">
        <f>VLOOKUP($G154,'[1]Site Code Table'!$A$2:$Q$301,2,FALSE)</f>
        <v>South McQuesten River</v>
      </c>
      <c r="K154" s="68" t="str">
        <f>VLOOKUP($G154,'[1]Site Code Table'!$A$2:$Q$301,4,FALSE)</f>
        <v>South McQuesten River</v>
      </c>
      <c r="L154" s="68" t="str">
        <f>VLOOKUP($G154,'[1]Site Code Table'!$A$2:$Q$301,5,FALSE)</f>
        <v>South McQuesten downstream of Haggart Creek mouth</v>
      </c>
      <c r="M154" s="110">
        <f>VLOOKUP($G154,'[1]Site Code Table'!$A$2:$Q$301,10,FALSE)</f>
        <v>63.891559999999998</v>
      </c>
      <c r="N154" s="110">
        <f>VLOOKUP($G154,'[1]Site Code Table'!$A$2:$Q$301,11,FALSE)</f>
        <v>-136.03003000000001</v>
      </c>
      <c r="O154" s="110" t="str">
        <f>VLOOKUP($G154,'[1]Site Code Table'!$A$2:$Q$301,3,FALSE)</f>
        <v>A</v>
      </c>
      <c r="P154" s="110" t="str">
        <f>VLOOKUP($G154,'[1]Site Code Table'!$A$2:$Q$301,13,FALSE)</f>
        <v>High</v>
      </c>
      <c r="Q154" s="111">
        <f>VLOOKUP($G154,'[1]Site Code Table'!$A$2:$Q$301,14,FALSE)</f>
        <v>0</v>
      </c>
      <c r="R154" s="111" t="str">
        <f>VLOOKUP($G154,'[1]Site Code Table'!$A$2:$Q$301,15,FALSE)</f>
        <v>NA</v>
      </c>
      <c r="S154" s="112">
        <f>VLOOKUP($G154,'[1]Site Code Table'!$A$2:$Q$301,16,FALSE)</f>
        <v>25</v>
      </c>
      <c r="T154" s="113" t="str">
        <f t="shared" si="2"/>
        <v>Below</v>
      </c>
      <c r="U154" s="47">
        <v>12</v>
      </c>
      <c r="V154" s="47" t="s">
        <v>32</v>
      </c>
      <c r="W154" s="47">
        <v>326</v>
      </c>
      <c r="X154" s="114">
        <v>8</v>
      </c>
      <c r="Y154" s="47">
        <v>8</v>
      </c>
      <c r="Z154" s="112" t="str">
        <f>VLOOKUP($G154,'[1]Site Code Table'!$A$2:$Q$301,17,FALSE)</f>
        <v>NA</v>
      </c>
      <c r="AA154" s="68" t="s">
        <v>32</v>
      </c>
      <c r="AB154" s="68" t="s">
        <v>32</v>
      </c>
      <c r="AC154" s="68" t="s">
        <v>100</v>
      </c>
      <c r="AD154" s="68" t="s">
        <v>32</v>
      </c>
      <c r="AE154" s="68" t="s">
        <v>32</v>
      </c>
      <c r="AF154" s="68" t="s">
        <v>32</v>
      </c>
      <c r="AG154" s="68" t="s">
        <v>32</v>
      </c>
      <c r="AH154" s="68" t="s">
        <v>32</v>
      </c>
      <c r="AI154" s="111">
        <v>14.420833333333336</v>
      </c>
      <c r="AJ154" s="68" t="s">
        <v>32</v>
      </c>
      <c r="AK154" s="111">
        <v>11.474125000000001</v>
      </c>
      <c r="AL154" s="68">
        <v>0</v>
      </c>
      <c r="AM154" s="68" t="s">
        <v>93</v>
      </c>
      <c r="AN154" s="68" t="s">
        <v>28</v>
      </c>
      <c r="AO154" s="68" t="s">
        <v>32</v>
      </c>
      <c r="AP154" s="68" t="s">
        <v>32</v>
      </c>
      <c r="AQ154" s="68" t="s">
        <v>32</v>
      </c>
      <c r="AR154" s="117"/>
      <c r="AS154" s="68"/>
      <c r="AT154" s="68"/>
    </row>
    <row r="155" spans="1:46" ht="15.75" x14ac:dyDescent="0.25">
      <c r="A155" s="68" t="s">
        <v>190</v>
      </c>
      <c r="B155" s="108">
        <v>41104</v>
      </c>
      <c r="C155" s="68" t="s">
        <v>106</v>
      </c>
      <c r="D155" s="68" t="s">
        <v>191</v>
      </c>
      <c r="E155" s="68" t="s">
        <v>108</v>
      </c>
      <c r="F155" s="68" t="s">
        <v>32</v>
      </c>
      <c r="G155" s="52" t="s">
        <v>28</v>
      </c>
      <c r="H155" s="68" t="str">
        <f>VLOOKUP($G155,'[1]Site Code Table'!$A$2:$Q$301,7,FALSE)</f>
        <v>O</v>
      </c>
      <c r="I155" s="68" t="s">
        <v>99</v>
      </c>
      <c r="J155" s="68" t="str">
        <f>VLOOKUP($G155,'[1]Site Code Table'!$A$2:$Q$301,2,FALSE)</f>
        <v>South McQuesten River</v>
      </c>
      <c r="K155" s="68" t="str">
        <f>VLOOKUP($G155,'[1]Site Code Table'!$A$2:$Q$301,4,FALSE)</f>
        <v>South McQuesten River</v>
      </c>
      <c r="L155" s="68" t="str">
        <f>VLOOKUP($G155,'[1]Site Code Table'!$A$2:$Q$301,5,FALSE)</f>
        <v>South McQuesten downstream of Haggart Creek mouth</v>
      </c>
      <c r="M155" s="110">
        <f>VLOOKUP($G155,'[1]Site Code Table'!$A$2:$Q$301,10,FALSE)</f>
        <v>63.891559999999998</v>
      </c>
      <c r="N155" s="110">
        <f>VLOOKUP($G155,'[1]Site Code Table'!$A$2:$Q$301,11,FALSE)</f>
        <v>-136.03003000000001</v>
      </c>
      <c r="O155" s="110" t="str">
        <f>VLOOKUP($G155,'[1]Site Code Table'!$A$2:$Q$301,3,FALSE)</f>
        <v>A</v>
      </c>
      <c r="P155" s="110" t="str">
        <f>VLOOKUP($G155,'[1]Site Code Table'!$A$2:$Q$301,13,FALSE)</f>
        <v>High</v>
      </c>
      <c r="Q155" s="111">
        <f>VLOOKUP($G155,'[1]Site Code Table'!$A$2:$Q$301,14,FALSE)</f>
        <v>0</v>
      </c>
      <c r="R155" s="111" t="str">
        <f>VLOOKUP($G155,'[1]Site Code Table'!$A$2:$Q$301,15,FALSE)</f>
        <v>NA</v>
      </c>
      <c r="S155" s="112">
        <f>VLOOKUP($G155,'[1]Site Code Table'!$A$2:$Q$301,16,FALSE)</f>
        <v>25</v>
      </c>
      <c r="T155" s="113" t="str">
        <f t="shared" si="2"/>
        <v>Below</v>
      </c>
      <c r="U155" s="47">
        <v>10</v>
      </c>
      <c r="V155" s="47" t="s">
        <v>32</v>
      </c>
      <c r="W155" s="47">
        <v>334</v>
      </c>
      <c r="X155" s="114">
        <v>8</v>
      </c>
      <c r="Y155" s="47">
        <v>9</v>
      </c>
      <c r="Z155" s="112" t="str">
        <f>VLOOKUP($G155,'[1]Site Code Table'!$A$2:$Q$301,17,FALSE)</f>
        <v>NA</v>
      </c>
      <c r="AA155" s="68" t="s">
        <v>32</v>
      </c>
      <c r="AB155" s="68" t="s">
        <v>32</v>
      </c>
      <c r="AC155" s="68" t="s">
        <v>100</v>
      </c>
      <c r="AD155" s="68" t="s">
        <v>32</v>
      </c>
      <c r="AE155" s="68" t="s">
        <v>32</v>
      </c>
      <c r="AF155" s="68" t="s">
        <v>32</v>
      </c>
      <c r="AG155" s="68" t="s">
        <v>32</v>
      </c>
      <c r="AH155" s="68" t="s">
        <v>32</v>
      </c>
      <c r="AI155" s="111">
        <v>16.383333333333336</v>
      </c>
      <c r="AJ155" s="68" t="s">
        <v>32</v>
      </c>
      <c r="AK155" s="111">
        <v>12.151166666666667</v>
      </c>
      <c r="AL155" s="68">
        <v>0.2</v>
      </c>
      <c r="AM155" s="68" t="s">
        <v>93</v>
      </c>
      <c r="AN155" s="68" t="s">
        <v>28</v>
      </c>
      <c r="AO155" s="68" t="s">
        <v>32</v>
      </c>
      <c r="AP155" s="68" t="s">
        <v>32</v>
      </c>
      <c r="AQ155" s="68" t="s">
        <v>32</v>
      </c>
      <c r="AR155" s="117"/>
      <c r="AS155" s="68"/>
      <c r="AT155" s="68"/>
    </row>
    <row r="156" spans="1:46" ht="15.75" x14ac:dyDescent="0.25">
      <c r="A156" s="68" t="s">
        <v>192</v>
      </c>
      <c r="B156" s="108">
        <v>41105</v>
      </c>
      <c r="C156" s="68" t="s">
        <v>106</v>
      </c>
      <c r="D156" s="68" t="s">
        <v>193</v>
      </c>
      <c r="E156" s="68" t="s">
        <v>108</v>
      </c>
      <c r="F156" s="68" t="s">
        <v>32</v>
      </c>
      <c r="G156" s="52" t="s">
        <v>28</v>
      </c>
      <c r="H156" s="68" t="str">
        <f>VLOOKUP($G156,'[1]Site Code Table'!$A$2:$Q$301,7,FALSE)</f>
        <v>O</v>
      </c>
      <c r="I156" s="68" t="s">
        <v>99</v>
      </c>
      <c r="J156" s="68" t="str">
        <f>VLOOKUP($G156,'[1]Site Code Table'!$A$2:$Q$301,2,FALSE)</f>
        <v>South McQuesten River</v>
      </c>
      <c r="K156" s="68" t="str">
        <f>VLOOKUP($G156,'[1]Site Code Table'!$A$2:$Q$301,4,FALSE)</f>
        <v>South McQuesten River</v>
      </c>
      <c r="L156" s="68" t="str">
        <f>VLOOKUP($G156,'[1]Site Code Table'!$A$2:$Q$301,5,FALSE)</f>
        <v>South McQuesten downstream of Haggart Creek mouth</v>
      </c>
      <c r="M156" s="110">
        <f>VLOOKUP($G156,'[1]Site Code Table'!$A$2:$Q$301,10,FALSE)</f>
        <v>63.891559999999998</v>
      </c>
      <c r="N156" s="110">
        <f>VLOOKUP($G156,'[1]Site Code Table'!$A$2:$Q$301,11,FALSE)</f>
        <v>-136.03003000000001</v>
      </c>
      <c r="O156" s="110" t="str">
        <f>VLOOKUP($G156,'[1]Site Code Table'!$A$2:$Q$301,3,FALSE)</f>
        <v>A</v>
      </c>
      <c r="P156" s="110" t="str">
        <f>VLOOKUP($G156,'[1]Site Code Table'!$A$2:$Q$301,13,FALSE)</f>
        <v>High</v>
      </c>
      <c r="Q156" s="111">
        <f>VLOOKUP($G156,'[1]Site Code Table'!$A$2:$Q$301,14,FALSE)</f>
        <v>0</v>
      </c>
      <c r="R156" s="111" t="str">
        <f>VLOOKUP($G156,'[1]Site Code Table'!$A$2:$Q$301,15,FALSE)</f>
        <v>NA</v>
      </c>
      <c r="S156" s="112">
        <f>VLOOKUP($G156,'[1]Site Code Table'!$A$2:$Q$301,16,FALSE)</f>
        <v>25</v>
      </c>
      <c r="T156" s="113" t="str">
        <f t="shared" si="2"/>
        <v>Below</v>
      </c>
      <c r="U156" s="47">
        <v>9</v>
      </c>
      <c r="V156" s="47">
        <v>0</v>
      </c>
      <c r="W156" s="47">
        <v>338</v>
      </c>
      <c r="X156" s="114">
        <v>8</v>
      </c>
      <c r="Y156" s="47">
        <v>8</v>
      </c>
      <c r="Z156" s="112" t="str">
        <f>VLOOKUP($G156,'[1]Site Code Table'!$A$2:$Q$301,17,FALSE)</f>
        <v>NA</v>
      </c>
      <c r="AA156" s="68" t="s">
        <v>32</v>
      </c>
      <c r="AB156" s="68" t="s">
        <v>32</v>
      </c>
      <c r="AC156" s="68" t="s">
        <v>100</v>
      </c>
      <c r="AD156" s="68" t="s">
        <v>32</v>
      </c>
      <c r="AE156" s="68" t="s">
        <v>32</v>
      </c>
      <c r="AF156" s="68" t="s">
        <v>32</v>
      </c>
      <c r="AG156" s="68" t="s">
        <v>32</v>
      </c>
      <c r="AH156" s="68" t="s">
        <v>32</v>
      </c>
      <c r="AI156" s="111">
        <v>15.308333333333332</v>
      </c>
      <c r="AJ156" s="68" t="s">
        <v>32</v>
      </c>
      <c r="AK156" s="111">
        <v>13.002000000000002</v>
      </c>
      <c r="AL156" s="68">
        <v>0.5</v>
      </c>
      <c r="AM156" s="68" t="s">
        <v>93</v>
      </c>
      <c r="AN156" s="68" t="s">
        <v>28</v>
      </c>
      <c r="AO156" s="68" t="s">
        <v>32</v>
      </c>
      <c r="AP156" s="68" t="s">
        <v>32</v>
      </c>
      <c r="AQ156" s="68" t="s">
        <v>32</v>
      </c>
      <c r="AR156" s="117"/>
      <c r="AS156" s="68"/>
      <c r="AT156" s="68"/>
    </row>
    <row r="157" spans="1:46" ht="15.75" x14ac:dyDescent="0.25">
      <c r="A157" s="68" t="s">
        <v>194</v>
      </c>
      <c r="B157" s="108">
        <v>41106</v>
      </c>
      <c r="C157" s="68" t="s">
        <v>106</v>
      </c>
      <c r="D157" s="68" t="s">
        <v>195</v>
      </c>
      <c r="E157" s="68" t="s">
        <v>108</v>
      </c>
      <c r="F157" s="68" t="s">
        <v>32</v>
      </c>
      <c r="G157" s="52" t="s">
        <v>28</v>
      </c>
      <c r="H157" s="68" t="str">
        <f>VLOOKUP($G157,'[1]Site Code Table'!$A$2:$Q$301,7,FALSE)</f>
        <v>O</v>
      </c>
      <c r="I157" s="68" t="s">
        <v>99</v>
      </c>
      <c r="J157" s="68" t="str">
        <f>VLOOKUP($G157,'[1]Site Code Table'!$A$2:$Q$301,2,FALSE)</f>
        <v>South McQuesten River</v>
      </c>
      <c r="K157" s="68" t="str">
        <f>VLOOKUP($G157,'[1]Site Code Table'!$A$2:$Q$301,4,FALSE)</f>
        <v>South McQuesten River</v>
      </c>
      <c r="L157" s="68" t="str">
        <f>VLOOKUP($G157,'[1]Site Code Table'!$A$2:$Q$301,5,FALSE)</f>
        <v>South McQuesten downstream of Haggart Creek mouth</v>
      </c>
      <c r="M157" s="110">
        <f>VLOOKUP($G157,'[1]Site Code Table'!$A$2:$Q$301,10,FALSE)</f>
        <v>63.891559999999998</v>
      </c>
      <c r="N157" s="110">
        <f>VLOOKUP($G157,'[1]Site Code Table'!$A$2:$Q$301,11,FALSE)</f>
        <v>-136.03003000000001</v>
      </c>
      <c r="O157" s="110" t="str">
        <f>VLOOKUP($G157,'[1]Site Code Table'!$A$2:$Q$301,3,FALSE)</f>
        <v>A</v>
      </c>
      <c r="P157" s="110" t="str">
        <f>VLOOKUP($G157,'[1]Site Code Table'!$A$2:$Q$301,13,FALSE)</f>
        <v>High</v>
      </c>
      <c r="Q157" s="111">
        <f>VLOOKUP($G157,'[1]Site Code Table'!$A$2:$Q$301,14,FALSE)</f>
        <v>0</v>
      </c>
      <c r="R157" s="111" t="str">
        <f>VLOOKUP($G157,'[1]Site Code Table'!$A$2:$Q$301,15,FALSE)</f>
        <v>NA</v>
      </c>
      <c r="S157" s="112">
        <f>VLOOKUP($G157,'[1]Site Code Table'!$A$2:$Q$301,16,FALSE)</f>
        <v>25</v>
      </c>
      <c r="T157" s="113" t="str">
        <f t="shared" si="2"/>
        <v>Below</v>
      </c>
      <c r="U157" s="47">
        <v>7</v>
      </c>
      <c r="V157" s="47" t="s">
        <v>32</v>
      </c>
      <c r="W157" s="47">
        <v>340</v>
      </c>
      <c r="X157" s="114">
        <v>8.1999999999999993</v>
      </c>
      <c r="Y157" s="47">
        <v>7</v>
      </c>
      <c r="Z157" s="112" t="str">
        <f>VLOOKUP($G157,'[1]Site Code Table'!$A$2:$Q$301,17,FALSE)</f>
        <v>NA</v>
      </c>
      <c r="AA157" s="68" t="s">
        <v>32</v>
      </c>
      <c r="AB157" s="68" t="s">
        <v>32</v>
      </c>
      <c r="AC157" s="68" t="s">
        <v>100</v>
      </c>
      <c r="AD157" s="68" t="s">
        <v>32</v>
      </c>
      <c r="AE157" s="68" t="s">
        <v>32</v>
      </c>
      <c r="AF157" s="68" t="s">
        <v>32</v>
      </c>
      <c r="AG157" s="68" t="s">
        <v>32</v>
      </c>
      <c r="AH157" s="68" t="s">
        <v>32</v>
      </c>
      <c r="AI157" s="111">
        <v>13.991666666666669</v>
      </c>
      <c r="AJ157" s="68" t="s">
        <v>32</v>
      </c>
      <c r="AK157" s="111">
        <v>12.962541666666668</v>
      </c>
      <c r="AL157" s="68">
        <v>7.5000000000000009</v>
      </c>
      <c r="AM157" s="68" t="s">
        <v>93</v>
      </c>
      <c r="AN157" s="68" t="s">
        <v>28</v>
      </c>
      <c r="AO157" s="68" t="s">
        <v>32</v>
      </c>
      <c r="AP157" s="68" t="s">
        <v>32</v>
      </c>
      <c r="AQ157" s="68" t="s">
        <v>32</v>
      </c>
      <c r="AR157" s="117"/>
      <c r="AS157" s="68"/>
      <c r="AT157" s="68"/>
    </row>
    <row r="158" spans="1:46" ht="15.75" x14ac:dyDescent="0.25">
      <c r="A158" s="68" t="s">
        <v>196</v>
      </c>
      <c r="B158" s="108">
        <v>41107</v>
      </c>
      <c r="C158" s="68" t="s">
        <v>106</v>
      </c>
      <c r="D158" s="68" t="s">
        <v>197</v>
      </c>
      <c r="E158" s="68" t="s">
        <v>108</v>
      </c>
      <c r="F158" s="68" t="s">
        <v>32</v>
      </c>
      <c r="G158" s="52" t="s">
        <v>28</v>
      </c>
      <c r="H158" s="68" t="str">
        <f>VLOOKUP($G158,'[1]Site Code Table'!$A$2:$Q$301,7,FALSE)</f>
        <v>O</v>
      </c>
      <c r="I158" s="68" t="s">
        <v>99</v>
      </c>
      <c r="J158" s="68" t="str">
        <f>VLOOKUP($G158,'[1]Site Code Table'!$A$2:$Q$301,2,FALSE)</f>
        <v>South McQuesten River</v>
      </c>
      <c r="K158" s="68" t="str">
        <f>VLOOKUP($G158,'[1]Site Code Table'!$A$2:$Q$301,4,FALSE)</f>
        <v>South McQuesten River</v>
      </c>
      <c r="L158" s="68" t="str">
        <f>VLOOKUP($G158,'[1]Site Code Table'!$A$2:$Q$301,5,FALSE)</f>
        <v>South McQuesten downstream of Haggart Creek mouth</v>
      </c>
      <c r="M158" s="110">
        <f>VLOOKUP($G158,'[1]Site Code Table'!$A$2:$Q$301,10,FALSE)</f>
        <v>63.891559999999998</v>
      </c>
      <c r="N158" s="110">
        <f>VLOOKUP($G158,'[1]Site Code Table'!$A$2:$Q$301,11,FALSE)</f>
        <v>-136.03003000000001</v>
      </c>
      <c r="O158" s="110" t="str">
        <f>VLOOKUP($G158,'[1]Site Code Table'!$A$2:$Q$301,3,FALSE)</f>
        <v>A</v>
      </c>
      <c r="P158" s="110" t="str">
        <f>VLOOKUP($G158,'[1]Site Code Table'!$A$2:$Q$301,13,FALSE)</f>
        <v>High</v>
      </c>
      <c r="Q158" s="111">
        <f>VLOOKUP($G158,'[1]Site Code Table'!$A$2:$Q$301,14,FALSE)</f>
        <v>0</v>
      </c>
      <c r="R158" s="111" t="str">
        <f>VLOOKUP($G158,'[1]Site Code Table'!$A$2:$Q$301,15,FALSE)</f>
        <v>NA</v>
      </c>
      <c r="S158" s="112">
        <f>VLOOKUP($G158,'[1]Site Code Table'!$A$2:$Q$301,16,FALSE)</f>
        <v>25</v>
      </c>
      <c r="T158" s="113" t="str">
        <f t="shared" si="2"/>
        <v>Below</v>
      </c>
      <c r="U158" s="47">
        <v>8</v>
      </c>
      <c r="V158" s="47" t="s">
        <v>32</v>
      </c>
      <c r="W158" s="47">
        <v>338</v>
      </c>
      <c r="X158" s="114">
        <v>8.1</v>
      </c>
      <c r="Y158" s="47">
        <v>7</v>
      </c>
      <c r="Z158" s="112" t="str">
        <f>VLOOKUP($G158,'[1]Site Code Table'!$A$2:$Q$301,17,FALSE)</f>
        <v>NA</v>
      </c>
      <c r="AA158" s="68" t="s">
        <v>32</v>
      </c>
      <c r="AB158" s="68" t="s">
        <v>32</v>
      </c>
      <c r="AC158" s="68" t="s">
        <v>100</v>
      </c>
      <c r="AD158" s="68" t="s">
        <v>32</v>
      </c>
      <c r="AE158" s="68" t="s">
        <v>32</v>
      </c>
      <c r="AF158" s="68" t="s">
        <v>32</v>
      </c>
      <c r="AG158" s="68" t="s">
        <v>32</v>
      </c>
      <c r="AH158" s="68" t="s">
        <v>32</v>
      </c>
      <c r="AI158" s="111">
        <v>13.416666666666664</v>
      </c>
      <c r="AJ158" s="68" t="s">
        <v>32</v>
      </c>
      <c r="AK158" s="111">
        <v>12.866291666666662</v>
      </c>
      <c r="AL158" s="68">
        <v>0.4</v>
      </c>
      <c r="AM158" s="68" t="s">
        <v>93</v>
      </c>
      <c r="AN158" s="68" t="s">
        <v>28</v>
      </c>
      <c r="AO158" s="68" t="s">
        <v>32</v>
      </c>
      <c r="AP158" s="68" t="s">
        <v>32</v>
      </c>
      <c r="AQ158" s="68" t="s">
        <v>32</v>
      </c>
      <c r="AR158" s="117"/>
      <c r="AS158" s="68"/>
      <c r="AT158" s="68"/>
    </row>
    <row r="159" spans="1:46" ht="15.75" x14ac:dyDescent="0.25">
      <c r="A159" s="68" t="s">
        <v>198</v>
      </c>
      <c r="B159" s="108">
        <v>41108</v>
      </c>
      <c r="C159" s="68" t="s">
        <v>106</v>
      </c>
      <c r="D159" s="68" t="s">
        <v>199</v>
      </c>
      <c r="E159" s="68" t="s">
        <v>108</v>
      </c>
      <c r="F159" s="68" t="s">
        <v>32</v>
      </c>
      <c r="G159" s="52" t="s">
        <v>28</v>
      </c>
      <c r="H159" s="68" t="str">
        <f>VLOOKUP($G159,'[1]Site Code Table'!$A$2:$Q$301,7,FALSE)</f>
        <v>O</v>
      </c>
      <c r="I159" s="68" t="s">
        <v>99</v>
      </c>
      <c r="J159" s="68" t="str">
        <f>VLOOKUP($G159,'[1]Site Code Table'!$A$2:$Q$301,2,FALSE)</f>
        <v>South McQuesten River</v>
      </c>
      <c r="K159" s="68" t="str">
        <f>VLOOKUP($G159,'[1]Site Code Table'!$A$2:$Q$301,4,FALSE)</f>
        <v>South McQuesten River</v>
      </c>
      <c r="L159" s="68" t="str">
        <f>VLOOKUP($G159,'[1]Site Code Table'!$A$2:$Q$301,5,FALSE)</f>
        <v>South McQuesten downstream of Haggart Creek mouth</v>
      </c>
      <c r="M159" s="110">
        <f>VLOOKUP($G159,'[1]Site Code Table'!$A$2:$Q$301,10,FALSE)</f>
        <v>63.891559999999998</v>
      </c>
      <c r="N159" s="110">
        <f>VLOOKUP($G159,'[1]Site Code Table'!$A$2:$Q$301,11,FALSE)</f>
        <v>-136.03003000000001</v>
      </c>
      <c r="O159" s="110" t="str">
        <f>VLOOKUP($G159,'[1]Site Code Table'!$A$2:$Q$301,3,FALSE)</f>
        <v>A</v>
      </c>
      <c r="P159" s="110" t="str">
        <f>VLOOKUP($G159,'[1]Site Code Table'!$A$2:$Q$301,13,FALSE)</f>
        <v>High</v>
      </c>
      <c r="Q159" s="111">
        <f>VLOOKUP($G159,'[1]Site Code Table'!$A$2:$Q$301,14,FALSE)</f>
        <v>0</v>
      </c>
      <c r="R159" s="111" t="str">
        <f>VLOOKUP($G159,'[1]Site Code Table'!$A$2:$Q$301,15,FALSE)</f>
        <v>NA</v>
      </c>
      <c r="S159" s="112">
        <f>VLOOKUP($G159,'[1]Site Code Table'!$A$2:$Q$301,16,FALSE)</f>
        <v>25</v>
      </c>
      <c r="T159" s="113" t="str">
        <f t="shared" si="2"/>
        <v>Below</v>
      </c>
      <c r="U159" s="47">
        <v>11</v>
      </c>
      <c r="V159" s="47" t="s">
        <v>32</v>
      </c>
      <c r="W159" s="47">
        <v>329</v>
      </c>
      <c r="X159" s="114">
        <v>8</v>
      </c>
      <c r="Y159" s="47">
        <v>7</v>
      </c>
      <c r="Z159" s="112" t="str">
        <f>VLOOKUP($G159,'[1]Site Code Table'!$A$2:$Q$301,17,FALSE)</f>
        <v>NA</v>
      </c>
      <c r="AA159" s="68" t="s">
        <v>32</v>
      </c>
      <c r="AB159" s="68" t="s">
        <v>32</v>
      </c>
      <c r="AC159" s="68" t="s">
        <v>100</v>
      </c>
      <c r="AD159" s="68" t="s">
        <v>32</v>
      </c>
      <c r="AE159" s="68" t="s">
        <v>32</v>
      </c>
      <c r="AF159" s="68" t="s">
        <v>32</v>
      </c>
      <c r="AG159" s="68" t="s">
        <v>32</v>
      </c>
      <c r="AH159" s="68" t="s">
        <v>32</v>
      </c>
      <c r="AI159" s="111">
        <v>14.183333333333337</v>
      </c>
      <c r="AJ159" s="68" t="s">
        <v>32</v>
      </c>
      <c r="AK159" s="111">
        <v>12.406416666666665</v>
      </c>
      <c r="AL159" s="68">
        <v>0</v>
      </c>
      <c r="AM159" s="68" t="s">
        <v>93</v>
      </c>
      <c r="AN159" s="68" t="s">
        <v>28</v>
      </c>
      <c r="AO159" s="68" t="s">
        <v>32</v>
      </c>
      <c r="AP159" s="68" t="s">
        <v>32</v>
      </c>
      <c r="AQ159" s="68" t="s">
        <v>32</v>
      </c>
      <c r="AR159" s="117"/>
      <c r="AS159" s="68"/>
      <c r="AT159" s="68"/>
    </row>
    <row r="160" spans="1:46" ht="15.75" x14ac:dyDescent="0.25">
      <c r="A160" s="68" t="s">
        <v>200</v>
      </c>
      <c r="B160" s="108">
        <v>41109</v>
      </c>
      <c r="C160" s="68" t="s">
        <v>106</v>
      </c>
      <c r="D160" s="68" t="s">
        <v>201</v>
      </c>
      <c r="E160" s="68" t="s">
        <v>108</v>
      </c>
      <c r="F160" s="68" t="s">
        <v>32</v>
      </c>
      <c r="G160" s="52" t="s">
        <v>28</v>
      </c>
      <c r="H160" s="68" t="str">
        <f>VLOOKUP($G160,'[1]Site Code Table'!$A$2:$Q$301,7,FALSE)</f>
        <v>O</v>
      </c>
      <c r="I160" s="68" t="s">
        <v>99</v>
      </c>
      <c r="J160" s="68" t="str">
        <f>VLOOKUP($G160,'[1]Site Code Table'!$A$2:$Q$301,2,FALSE)</f>
        <v>South McQuesten River</v>
      </c>
      <c r="K160" s="68" t="str">
        <f>VLOOKUP($G160,'[1]Site Code Table'!$A$2:$Q$301,4,FALSE)</f>
        <v>South McQuesten River</v>
      </c>
      <c r="L160" s="68" t="str">
        <f>VLOOKUP($G160,'[1]Site Code Table'!$A$2:$Q$301,5,FALSE)</f>
        <v>South McQuesten downstream of Haggart Creek mouth</v>
      </c>
      <c r="M160" s="110">
        <f>VLOOKUP($G160,'[1]Site Code Table'!$A$2:$Q$301,10,FALSE)</f>
        <v>63.891559999999998</v>
      </c>
      <c r="N160" s="110">
        <f>VLOOKUP($G160,'[1]Site Code Table'!$A$2:$Q$301,11,FALSE)</f>
        <v>-136.03003000000001</v>
      </c>
      <c r="O160" s="110" t="str">
        <f>VLOOKUP($G160,'[1]Site Code Table'!$A$2:$Q$301,3,FALSE)</f>
        <v>A</v>
      </c>
      <c r="P160" s="110" t="str">
        <f>VLOOKUP($G160,'[1]Site Code Table'!$A$2:$Q$301,13,FALSE)</f>
        <v>High</v>
      </c>
      <c r="Q160" s="111">
        <f>VLOOKUP($G160,'[1]Site Code Table'!$A$2:$Q$301,14,FALSE)</f>
        <v>0</v>
      </c>
      <c r="R160" s="111" t="str">
        <f>VLOOKUP($G160,'[1]Site Code Table'!$A$2:$Q$301,15,FALSE)</f>
        <v>NA</v>
      </c>
      <c r="S160" s="112">
        <f>VLOOKUP($G160,'[1]Site Code Table'!$A$2:$Q$301,16,FALSE)</f>
        <v>25</v>
      </c>
      <c r="T160" s="113" t="str">
        <f t="shared" si="2"/>
        <v>Below</v>
      </c>
      <c r="U160" s="47">
        <v>8</v>
      </c>
      <c r="V160" s="47" t="s">
        <v>32</v>
      </c>
      <c r="W160" s="47">
        <v>332</v>
      </c>
      <c r="X160" s="114">
        <v>8</v>
      </c>
      <c r="Y160" s="47">
        <v>5</v>
      </c>
      <c r="Z160" s="112" t="str">
        <f>VLOOKUP($G160,'[1]Site Code Table'!$A$2:$Q$301,17,FALSE)</f>
        <v>NA</v>
      </c>
      <c r="AA160" s="68" t="s">
        <v>32</v>
      </c>
      <c r="AB160" s="68" t="s">
        <v>32</v>
      </c>
      <c r="AC160" s="68" t="s">
        <v>100</v>
      </c>
      <c r="AD160" s="68" t="s">
        <v>32</v>
      </c>
      <c r="AE160" s="68" t="s">
        <v>32</v>
      </c>
      <c r="AF160" s="68" t="s">
        <v>32</v>
      </c>
      <c r="AG160" s="68" t="s">
        <v>32</v>
      </c>
      <c r="AH160" s="68" t="s">
        <v>32</v>
      </c>
      <c r="AI160" s="111">
        <v>12.825000000000001</v>
      </c>
      <c r="AJ160" s="68" t="s">
        <v>32</v>
      </c>
      <c r="AK160" s="111">
        <v>12.401541666666665</v>
      </c>
      <c r="AL160" s="68">
        <v>0</v>
      </c>
      <c r="AM160" s="68" t="s">
        <v>93</v>
      </c>
      <c r="AN160" s="68" t="s">
        <v>28</v>
      </c>
      <c r="AO160" s="68" t="s">
        <v>32</v>
      </c>
      <c r="AP160" s="68" t="s">
        <v>32</v>
      </c>
      <c r="AQ160" s="68" t="s">
        <v>32</v>
      </c>
      <c r="AR160" s="117"/>
      <c r="AS160" s="68"/>
      <c r="AT160" s="68"/>
    </row>
    <row r="161" spans="1:46" ht="15.75" x14ac:dyDescent="0.25">
      <c r="A161" s="68" t="s">
        <v>202</v>
      </c>
      <c r="B161" s="108">
        <v>41110</v>
      </c>
      <c r="C161" s="68" t="s">
        <v>106</v>
      </c>
      <c r="D161" s="68" t="s">
        <v>203</v>
      </c>
      <c r="E161" s="68" t="s">
        <v>108</v>
      </c>
      <c r="F161" s="68" t="s">
        <v>32</v>
      </c>
      <c r="G161" s="52" t="s">
        <v>28</v>
      </c>
      <c r="H161" s="68" t="str">
        <f>VLOOKUP($G161,'[1]Site Code Table'!$A$2:$Q$301,7,FALSE)</f>
        <v>O</v>
      </c>
      <c r="I161" s="68" t="s">
        <v>99</v>
      </c>
      <c r="J161" s="68" t="str">
        <f>VLOOKUP($G161,'[1]Site Code Table'!$A$2:$Q$301,2,FALSE)</f>
        <v>South McQuesten River</v>
      </c>
      <c r="K161" s="68" t="str">
        <f>VLOOKUP($G161,'[1]Site Code Table'!$A$2:$Q$301,4,FALSE)</f>
        <v>South McQuesten River</v>
      </c>
      <c r="L161" s="68" t="str">
        <f>VLOOKUP($G161,'[1]Site Code Table'!$A$2:$Q$301,5,FALSE)</f>
        <v>South McQuesten downstream of Haggart Creek mouth</v>
      </c>
      <c r="M161" s="110">
        <f>VLOOKUP($G161,'[1]Site Code Table'!$A$2:$Q$301,10,FALSE)</f>
        <v>63.891559999999998</v>
      </c>
      <c r="N161" s="110">
        <f>VLOOKUP($G161,'[1]Site Code Table'!$A$2:$Q$301,11,FALSE)</f>
        <v>-136.03003000000001</v>
      </c>
      <c r="O161" s="110" t="str">
        <f>VLOOKUP($G161,'[1]Site Code Table'!$A$2:$Q$301,3,FALSE)</f>
        <v>A</v>
      </c>
      <c r="P161" s="110" t="str">
        <f>VLOOKUP($G161,'[1]Site Code Table'!$A$2:$Q$301,13,FALSE)</f>
        <v>High</v>
      </c>
      <c r="Q161" s="111">
        <f>VLOOKUP($G161,'[1]Site Code Table'!$A$2:$Q$301,14,FALSE)</f>
        <v>0</v>
      </c>
      <c r="R161" s="111" t="str">
        <f>VLOOKUP($G161,'[1]Site Code Table'!$A$2:$Q$301,15,FALSE)</f>
        <v>NA</v>
      </c>
      <c r="S161" s="112">
        <f>VLOOKUP($G161,'[1]Site Code Table'!$A$2:$Q$301,16,FALSE)</f>
        <v>25</v>
      </c>
      <c r="T161" s="113" t="str">
        <f t="shared" si="2"/>
        <v>Below</v>
      </c>
      <c r="U161" s="47">
        <v>10</v>
      </c>
      <c r="V161" s="47" t="s">
        <v>32</v>
      </c>
      <c r="W161" s="47">
        <v>339</v>
      </c>
      <c r="X161" s="114">
        <v>8.1</v>
      </c>
      <c r="Y161" s="47">
        <v>6</v>
      </c>
      <c r="Z161" s="112" t="str">
        <f>VLOOKUP($G161,'[1]Site Code Table'!$A$2:$Q$301,17,FALSE)</f>
        <v>NA</v>
      </c>
      <c r="AA161" s="68" t="s">
        <v>32</v>
      </c>
      <c r="AB161" s="68" t="s">
        <v>32</v>
      </c>
      <c r="AC161" s="68" t="s">
        <v>100</v>
      </c>
      <c r="AD161" s="68" t="s">
        <v>32</v>
      </c>
      <c r="AE161" s="68" t="s">
        <v>32</v>
      </c>
      <c r="AF161" s="68" t="s">
        <v>32</v>
      </c>
      <c r="AG161" s="68" t="s">
        <v>32</v>
      </c>
      <c r="AH161" s="68" t="s">
        <v>32</v>
      </c>
      <c r="AI161" s="111">
        <v>13.954166666666666</v>
      </c>
      <c r="AJ161" s="68" t="s">
        <v>32</v>
      </c>
      <c r="AK161" s="111">
        <v>12.651166666666668</v>
      </c>
      <c r="AL161" s="68">
        <v>2.2000000000000002</v>
      </c>
      <c r="AM161" s="68" t="s">
        <v>93</v>
      </c>
      <c r="AN161" s="68" t="s">
        <v>28</v>
      </c>
      <c r="AO161" s="68" t="s">
        <v>32</v>
      </c>
      <c r="AP161" s="68" t="s">
        <v>32</v>
      </c>
      <c r="AQ161" s="68" t="s">
        <v>32</v>
      </c>
      <c r="AR161" s="117"/>
      <c r="AS161" s="68"/>
      <c r="AT161" s="68"/>
    </row>
    <row r="162" spans="1:46" x14ac:dyDescent="0.2">
      <c r="A162" s="68" t="s">
        <v>204</v>
      </c>
      <c r="B162" s="108">
        <v>41115</v>
      </c>
      <c r="C162" s="109">
        <v>0.63263888888888886</v>
      </c>
      <c r="D162" s="68" t="s">
        <v>205</v>
      </c>
      <c r="E162" s="68" t="s">
        <v>91</v>
      </c>
      <c r="F162" s="68" t="s">
        <v>32</v>
      </c>
      <c r="G162" s="122" t="s">
        <v>21</v>
      </c>
      <c r="H162" s="68" t="str">
        <f>VLOOKUP($G162,'[1]Site Code Table'!$A$2:$Q$301,7,FALSE)</f>
        <v>MT</v>
      </c>
      <c r="I162" s="68" t="s">
        <v>92</v>
      </c>
      <c r="J162" s="68" t="str">
        <f>VLOOKUP($G162,'[1]Site Code Table'!$A$2:$Q$301,2,FALSE)</f>
        <v>South McQuesten River</v>
      </c>
      <c r="K162" s="68" t="str">
        <f>VLOOKUP($G162,'[1]Site Code Table'!$A$2:$Q$301,4,FALSE)</f>
        <v>South McQuesten River</v>
      </c>
      <c r="L162" s="68" t="str">
        <f>VLOOKUP($G162,'[1]Site Code Table'!$A$2:$Q$301,5,FALSE)</f>
        <v>South McQuesten near the mouth at the Alaska Highway bridge</v>
      </c>
      <c r="M162" s="110">
        <f>VLOOKUP($G162,'[1]Site Code Table'!$A$2:$Q$301,10,FALSE)</f>
        <v>63.555370000000003</v>
      </c>
      <c r="N162" s="110">
        <f>VLOOKUP($G162,'[1]Site Code Table'!$A$2:$Q$301,11,FALSE)</f>
        <v>-137.4127</v>
      </c>
      <c r="O162" s="110" t="str">
        <f>VLOOKUP($G162,'[1]Site Code Table'!$A$2:$Q$301,3,FALSE)</f>
        <v>A</v>
      </c>
      <c r="P162" s="110" t="str">
        <f>VLOOKUP($G162,'[1]Site Code Table'!$A$2:$Q$301,13,FALSE)</f>
        <v>High</v>
      </c>
      <c r="Q162" s="111">
        <f>VLOOKUP($G162,'[1]Site Code Table'!$A$2:$Q$301,14,FALSE)</f>
        <v>0</v>
      </c>
      <c r="R162" s="111" t="str">
        <f>VLOOKUP($G162,'[1]Site Code Table'!$A$2:$Q$301,15,FALSE)</f>
        <v>NA</v>
      </c>
      <c r="S162" s="112">
        <f>VLOOKUP($G162,'[1]Site Code Table'!$A$2:$Q$301,16,FALSE)</f>
        <v>25</v>
      </c>
      <c r="T162" s="113" t="str">
        <f t="shared" ref="T162:T185" si="3">IF(S162&gt;U162,"Below","Above")</f>
        <v>Below</v>
      </c>
      <c r="U162" s="47">
        <v>2</v>
      </c>
      <c r="V162" s="47">
        <v>0</v>
      </c>
      <c r="W162" s="47">
        <v>297</v>
      </c>
      <c r="X162" s="114">
        <v>7.9</v>
      </c>
      <c r="Y162" s="47">
        <v>2</v>
      </c>
      <c r="Z162" s="112" t="str">
        <f>VLOOKUP($G162,'[1]Site Code Table'!$A$2:$Q$301,17,FALSE)</f>
        <v xml:space="preserve"> 09DD004</v>
      </c>
      <c r="AA162" s="68" t="s">
        <v>32</v>
      </c>
      <c r="AB162" s="68" t="s">
        <v>32</v>
      </c>
      <c r="AC162" s="119">
        <v>72.42</v>
      </c>
      <c r="AD162" s="115">
        <f>(U162*AC162*(3600/1000))</f>
        <v>521.42399999999998</v>
      </c>
      <c r="AE162" s="68">
        <v>72.8</v>
      </c>
      <c r="AF162" s="116">
        <f>(U162*AE162*(3600/1000) *24)</f>
        <v>12579.84</v>
      </c>
      <c r="AG162" s="68">
        <v>23.4</v>
      </c>
      <c r="AH162" s="68">
        <v>11.1</v>
      </c>
      <c r="AI162" s="68">
        <v>19.2</v>
      </c>
      <c r="AJ162" s="68" t="s">
        <v>32</v>
      </c>
      <c r="AK162" s="68">
        <v>11.9</v>
      </c>
      <c r="AL162" s="68">
        <v>0</v>
      </c>
      <c r="AM162" s="68" t="s">
        <v>93</v>
      </c>
      <c r="AN162" s="68" t="s">
        <v>21</v>
      </c>
      <c r="AO162" s="68" t="s">
        <v>32</v>
      </c>
      <c r="AP162" s="68">
        <v>13.72</v>
      </c>
      <c r="AQ162" s="68">
        <v>92.2</v>
      </c>
      <c r="AR162" s="117" t="s">
        <v>206</v>
      </c>
      <c r="AS162" s="68"/>
      <c r="AT162" s="68"/>
    </row>
    <row r="163" spans="1:46" x14ac:dyDescent="0.2">
      <c r="A163" s="68" t="s">
        <v>207</v>
      </c>
      <c r="B163" s="108">
        <v>41116</v>
      </c>
      <c r="C163" s="109">
        <v>0.72291666666666676</v>
      </c>
      <c r="D163" s="68" t="s">
        <v>208</v>
      </c>
      <c r="E163" s="68" t="s">
        <v>91</v>
      </c>
      <c r="F163" s="68" t="s">
        <v>32</v>
      </c>
      <c r="G163" s="122" t="s">
        <v>21</v>
      </c>
      <c r="H163" s="68" t="str">
        <f>VLOOKUP($G163,'[1]Site Code Table'!$A$2:$Q$301,7,FALSE)</f>
        <v>MT</v>
      </c>
      <c r="I163" s="68" t="s">
        <v>92</v>
      </c>
      <c r="J163" s="68" t="str">
        <f>VLOOKUP($G163,'[1]Site Code Table'!$A$2:$Q$301,2,FALSE)</f>
        <v>South McQuesten River</v>
      </c>
      <c r="K163" s="68" t="str">
        <f>VLOOKUP($G163,'[1]Site Code Table'!$A$2:$Q$301,4,FALSE)</f>
        <v>South McQuesten River</v>
      </c>
      <c r="L163" s="68" t="str">
        <f>VLOOKUP($G163,'[1]Site Code Table'!$A$2:$Q$301,5,FALSE)</f>
        <v>South McQuesten near the mouth at the Alaska Highway bridge</v>
      </c>
      <c r="M163" s="110">
        <f>VLOOKUP($G163,'[1]Site Code Table'!$A$2:$Q$301,10,FALSE)</f>
        <v>63.555370000000003</v>
      </c>
      <c r="N163" s="110">
        <f>VLOOKUP($G163,'[1]Site Code Table'!$A$2:$Q$301,11,FALSE)</f>
        <v>-137.4127</v>
      </c>
      <c r="O163" s="110" t="str">
        <f>VLOOKUP($G163,'[1]Site Code Table'!$A$2:$Q$301,3,FALSE)</f>
        <v>A</v>
      </c>
      <c r="P163" s="110" t="str">
        <f>VLOOKUP($G163,'[1]Site Code Table'!$A$2:$Q$301,13,FALSE)</f>
        <v>High</v>
      </c>
      <c r="Q163" s="111">
        <f>VLOOKUP($G163,'[1]Site Code Table'!$A$2:$Q$301,14,FALSE)</f>
        <v>0</v>
      </c>
      <c r="R163" s="111" t="str">
        <f>VLOOKUP($G163,'[1]Site Code Table'!$A$2:$Q$301,15,FALSE)</f>
        <v>NA</v>
      </c>
      <c r="S163" s="112">
        <f>VLOOKUP($G163,'[1]Site Code Table'!$A$2:$Q$301,16,FALSE)</f>
        <v>25</v>
      </c>
      <c r="T163" s="113" t="str">
        <f t="shared" si="3"/>
        <v>Below</v>
      </c>
      <c r="U163" s="47">
        <v>4</v>
      </c>
      <c r="V163" s="47">
        <v>0</v>
      </c>
      <c r="W163" s="47">
        <v>354</v>
      </c>
      <c r="X163" s="114">
        <v>7.9</v>
      </c>
      <c r="Y163" s="47">
        <v>4</v>
      </c>
      <c r="Z163" s="112" t="str">
        <f>VLOOKUP($G163,'[1]Site Code Table'!$A$2:$Q$301,17,FALSE)</f>
        <v xml:space="preserve"> 09DD004</v>
      </c>
      <c r="AA163" s="68" t="s">
        <v>32</v>
      </c>
      <c r="AB163" s="68" t="s">
        <v>32</v>
      </c>
      <c r="AC163" s="119">
        <v>70.319999999999993</v>
      </c>
      <c r="AD163" s="115">
        <f>(U163*AC163*(3600/1000))</f>
        <v>1012.6079999999999</v>
      </c>
      <c r="AE163" s="68">
        <v>71</v>
      </c>
      <c r="AF163" s="116">
        <f>(U163*AE163*(3600/1000) *24)</f>
        <v>24537.599999999999</v>
      </c>
      <c r="AG163" s="68">
        <v>28.2</v>
      </c>
      <c r="AH163" s="68">
        <v>13.3</v>
      </c>
      <c r="AI163" s="68">
        <v>16.100000000000001</v>
      </c>
      <c r="AJ163" s="68" t="s">
        <v>32</v>
      </c>
      <c r="AK163" s="68">
        <v>11.9</v>
      </c>
      <c r="AL163" s="68">
        <v>0</v>
      </c>
      <c r="AM163" s="68" t="s">
        <v>93</v>
      </c>
      <c r="AN163" s="68" t="s">
        <v>21</v>
      </c>
      <c r="AO163" s="68" t="s">
        <v>32</v>
      </c>
      <c r="AP163" s="68">
        <v>13.08</v>
      </c>
      <c r="AQ163" s="68">
        <v>94</v>
      </c>
      <c r="AR163" s="117"/>
      <c r="AS163" s="68"/>
      <c r="AT163" s="68"/>
    </row>
    <row r="164" spans="1:46" ht="15.75" x14ac:dyDescent="0.25">
      <c r="A164" s="68" t="s">
        <v>209</v>
      </c>
      <c r="B164" s="108">
        <v>41117</v>
      </c>
      <c r="C164" s="68" t="s">
        <v>106</v>
      </c>
      <c r="D164" s="68" t="s">
        <v>210</v>
      </c>
      <c r="E164" s="68" t="s">
        <v>108</v>
      </c>
      <c r="F164" s="68" t="s">
        <v>32</v>
      </c>
      <c r="G164" s="52" t="s">
        <v>28</v>
      </c>
      <c r="H164" s="68" t="str">
        <f>VLOOKUP($G164,'[1]Site Code Table'!$A$2:$Q$301,7,FALSE)</f>
        <v>O</v>
      </c>
      <c r="I164" s="68" t="s">
        <v>99</v>
      </c>
      <c r="J164" s="68" t="str">
        <f>VLOOKUP($G164,'[1]Site Code Table'!$A$2:$Q$301,2,FALSE)</f>
        <v>South McQuesten River</v>
      </c>
      <c r="K164" s="68" t="str">
        <f>VLOOKUP($G164,'[1]Site Code Table'!$A$2:$Q$301,4,FALSE)</f>
        <v>South McQuesten River</v>
      </c>
      <c r="L164" s="68" t="str">
        <f>VLOOKUP($G164,'[1]Site Code Table'!$A$2:$Q$301,5,FALSE)</f>
        <v>South McQuesten downstream of Haggart Creek mouth</v>
      </c>
      <c r="M164" s="110">
        <f>VLOOKUP($G164,'[1]Site Code Table'!$A$2:$Q$301,10,FALSE)</f>
        <v>63.891559999999998</v>
      </c>
      <c r="N164" s="110">
        <f>VLOOKUP($G164,'[1]Site Code Table'!$A$2:$Q$301,11,FALSE)</f>
        <v>-136.03003000000001</v>
      </c>
      <c r="O164" s="110" t="str">
        <f>VLOOKUP($G164,'[1]Site Code Table'!$A$2:$Q$301,3,FALSE)</f>
        <v>A</v>
      </c>
      <c r="P164" s="110" t="str">
        <f>VLOOKUP($G164,'[1]Site Code Table'!$A$2:$Q$301,13,FALSE)</f>
        <v>High</v>
      </c>
      <c r="Q164" s="111">
        <f>VLOOKUP($G164,'[1]Site Code Table'!$A$2:$Q$301,14,FALSE)</f>
        <v>0</v>
      </c>
      <c r="R164" s="111" t="str">
        <f>VLOOKUP($G164,'[1]Site Code Table'!$A$2:$Q$301,15,FALSE)</f>
        <v>NA</v>
      </c>
      <c r="S164" s="112">
        <f>VLOOKUP($G164,'[1]Site Code Table'!$A$2:$Q$301,16,FALSE)</f>
        <v>25</v>
      </c>
      <c r="T164" s="113" t="str">
        <f t="shared" si="3"/>
        <v>Below</v>
      </c>
      <c r="U164" s="53">
        <v>5.2000000000003155</v>
      </c>
      <c r="V164" s="123">
        <v>0</v>
      </c>
      <c r="W164" s="47">
        <v>361</v>
      </c>
      <c r="X164" s="114">
        <v>8.1</v>
      </c>
      <c r="Y164" s="47">
        <v>3</v>
      </c>
      <c r="Z164" s="112" t="str">
        <f>VLOOKUP($G164,'[1]Site Code Table'!$A$2:$Q$301,17,FALSE)</f>
        <v>NA</v>
      </c>
      <c r="AA164" s="68" t="s">
        <v>32</v>
      </c>
      <c r="AB164" s="68" t="s">
        <v>32</v>
      </c>
      <c r="AC164" s="68" t="s">
        <v>100</v>
      </c>
      <c r="AD164" s="68" t="s">
        <v>32</v>
      </c>
      <c r="AE164" s="68" t="s">
        <v>32</v>
      </c>
      <c r="AF164" s="68" t="s">
        <v>32</v>
      </c>
      <c r="AG164" s="68" t="s">
        <v>32</v>
      </c>
      <c r="AH164" s="68" t="s">
        <v>32</v>
      </c>
      <c r="AI164" s="111">
        <v>19.908333333333335</v>
      </c>
      <c r="AJ164" s="68" t="s">
        <v>32</v>
      </c>
      <c r="AK164" s="111">
        <v>14.583333333333336</v>
      </c>
      <c r="AL164" s="68">
        <v>0</v>
      </c>
      <c r="AM164" s="68" t="s">
        <v>93</v>
      </c>
      <c r="AN164" s="68" t="s">
        <v>28</v>
      </c>
      <c r="AO164" s="68" t="s">
        <v>32</v>
      </c>
      <c r="AP164" s="68" t="s">
        <v>32</v>
      </c>
      <c r="AQ164" s="68" t="s">
        <v>32</v>
      </c>
      <c r="AR164" s="124" t="s">
        <v>211</v>
      </c>
      <c r="AS164" s="68"/>
      <c r="AT164" s="68"/>
    </row>
    <row r="165" spans="1:46" ht="15.75" x14ac:dyDescent="0.25">
      <c r="A165" s="68" t="s">
        <v>212</v>
      </c>
      <c r="B165" s="108">
        <v>41118</v>
      </c>
      <c r="C165" s="68" t="s">
        <v>106</v>
      </c>
      <c r="D165" s="68" t="s">
        <v>213</v>
      </c>
      <c r="E165" s="68" t="s">
        <v>108</v>
      </c>
      <c r="F165" s="68" t="s">
        <v>32</v>
      </c>
      <c r="G165" s="52" t="s">
        <v>28</v>
      </c>
      <c r="H165" s="68" t="str">
        <f>VLOOKUP($G165,'[1]Site Code Table'!$A$2:$Q$301,7,FALSE)</f>
        <v>O</v>
      </c>
      <c r="I165" s="68" t="s">
        <v>99</v>
      </c>
      <c r="J165" s="68" t="str">
        <f>VLOOKUP($G165,'[1]Site Code Table'!$A$2:$Q$301,2,FALSE)</f>
        <v>South McQuesten River</v>
      </c>
      <c r="K165" s="68" t="str">
        <f>VLOOKUP($G165,'[1]Site Code Table'!$A$2:$Q$301,4,FALSE)</f>
        <v>South McQuesten River</v>
      </c>
      <c r="L165" s="68" t="str">
        <f>VLOOKUP($G165,'[1]Site Code Table'!$A$2:$Q$301,5,FALSE)</f>
        <v>South McQuesten downstream of Haggart Creek mouth</v>
      </c>
      <c r="M165" s="110">
        <f>VLOOKUP($G165,'[1]Site Code Table'!$A$2:$Q$301,10,FALSE)</f>
        <v>63.891559999999998</v>
      </c>
      <c r="N165" s="110">
        <f>VLOOKUP($G165,'[1]Site Code Table'!$A$2:$Q$301,11,FALSE)</f>
        <v>-136.03003000000001</v>
      </c>
      <c r="O165" s="110" t="str">
        <f>VLOOKUP($G165,'[1]Site Code Table'!$A$2:$Q$301,3,FALSE)</f>
        <v>A</v>
      </c>
      <c r="P165" s="110" t="str">
        <f>VLOOKUP($G165,'[1]Site Code Table'!$A$2:$Q$301,13,FALSE)</f>
        <v>High</v>
      </c>
      <c r="Q165" s="111">
        <f>VLOOKUP($G165,'[1]Site Code Table'!$A$2:$Q$301,14,FALSE)</f>
        <v>0</v>
      </c>
      <c r="R165" s="111" t="str">
        <f>VLOOKUP($G165,'[1]Site Code Table'!$A$2:$Q$301,15,FALSE)</f>
        <v>NA</v>
      </c>
      <c r="S165" s="112">
        <f>VLOOKUP($G165,'[1]Site Code Table'!$A$2:$Q$301,16,FALSE)</f>
        <v>25</v>
      </c>
      <c r="T165" s="113" t="str">
        <f t="shared" si="3"/>
        <v>Below</v>
      </c>
      <c r="U165" s="53">
        <v>4.7999999999994714</v>
      </c>
      <c r="V165" s="123">
        <v>0</v>
      </c>
      <c r="W165" s="47">
        <v>362</v>
      </c>
      <c r="X165" s="114">
        <v>8.1</v>
      </c>
      <c r="Y165" s="47">
        <v>2</v>
      </c>
      <c r="Z165" s="112" t="str">
        <f>VLOOKUP($G165,'[1]Site Code Table'!$A$2:$Q$301,17,FALSE)</f>
        <v>NA</v>
      </c>
      <c r="AA165" s="68" t="s">
        <v>32</v>
      </c>
      <c r="AB165" s="68" t="s">
        <v>32</v>
      </c>
      <c r="AC165" s="68" t="s">
        <v>100</v>
      </c>
      <c r="AD165" s="68" t="s">
        <v>32</v>
      </c>
      <c r="AE165" s="68" t="s">
        <v>32</v>
      </c>
      <c r="AF165" s="68" t="s">
        <v>32</v>
      </c>
      <c r="AG165" s="68" t="s">
        <v>32</v>
      </c>
      <c r="AH165" s="68" t="s">
        <v>32</v>
      </c>
      <c r="AI165" s="111">
        <v>18.5</v>
      </c>
      <c r="AJ165" s="68" t="s">
        <v>32</v>
      </c>
      <c r="AK165" s="111">
        <v>15.603291666666671</v>
      </c>
      <c r="AL165" s="68">
        <v>0</v>
      </c>
      <c r="AM165" s="68" t="s">
        <v>93</v>
      </c>
      <c r="AN165" s="68" t="s">
        <v>28</v>
      </c>
      <c r="AO165" s="68" t="s">
        <v>32</v>
      </c>
      <c r="AP165" s="68" t="s">
        <v>32</v>
      </c>
      <c r="AQ165" s="68" t="s">
        <v>32</v>
      </c>
      <c r="AR165" s="117"/>
      <c r="AS165" s="68"/>
      <c r="AT165" s="68"/>
    </row>
    <row r="166" spans="1:46" ht="15.75" x14ac:dyDescent="0.25">
      <c r="A166" s="68" t="s">
        <v>214</v>
      </c>
      <c r="B166" s="108">
        <v>41119</v>
      </c>
      <c r="C166" s="68" t="s">
        <v>106</v>
      </c>
      <c r="D166" s="68" t="s">
        <v>215</v>
      </c>
      <c r="E166" s="68" t="s">
        <v>108</v>
      </c>
      <c r="F166" s="68" t="s">
        <v>32</v>
      </c>
      <c r="G166" s="52" t="s">
        <v>28</v>
      </c>
      <c r="H166" s="68" t="str">
        <f>VLOOKUP($G166,'[1]Site Code Table'!$A$2:$Q$301,7,FALSE)</f>
        <v>O</v>
      </c>
      <c r="I166" s="68" t="s">
        <v>99</v>
      </c>
      <c r="J166" s="68" t="str">
        <f>VLOOKUP($G166,'[1]Site Code Table'!$A$2:$Q$301,2,FALSE)</f>
        <v>South McQuesten River</v>
      </c>
      <c r="K166" s="68" t="str">
        <f>VLOOKUP($G166,'[1]Site Code Table'!$A$2:$Q$301,4,FALSE)</f>
        <v>South McQuesten River</v>
      </c>
      <c r="L166" s="68" t="str">
        <f>VLOOKUP($G166,'[1]Site Code Table'!$A$2:$Q$301,5,FALSE)</f>
        <v>South McQuesten downstream of Haggart Creek mouth</v>
      </c>
      <c r="M166" s="110">
        <f>VLOOKUP($G166,'[1]Site Code Table'!$A$2:$Q$301,10,FALSE)</f>
        <v>63.891559999999998</v>
      </c>
      <c r="N166" s="110">
        <f>VLOOKUP($G166,'[1]Site Code Table'!$A$2:$Q$301,11,FALSE)</f>
        <v>-136.03003000000001</v>
      </c>
      <c r="O166" s="110" t="str">
        <f>VLOOKUP($G166,'[1]Site Code Table'!$A$2:$Q$301,3,FALSE)</f>
        <v>A</v>
      </c>
      <c r="P166" s="110" t="str">
        <f>VLOOKUP($G166,'[1]Site Code Table'!$A$2:$Q$301,13,FALSE)</f>
        <v>High</v>
      </c>
      <c r="Q166" s="111">
        <f>VLOOKUP($G166,'[1]Site Code Table'!$A$2:$Q$301,14,FALSE)</f>
        <v>0</v>
      </c>
      <c r="R166" s="111" t="str">
        <f>VLOOKUP($G166,'[1]Site Code Table'!$A$2:$Q$301,15,FALSE)</f>
        <v>NA</v>
      </c>
      <c r="S166" s="112">
        <f>VLOOKUP($G166,'[1]Site Code Table'!$A$2:$Q$301,16,FALSE)</f>
        <v>25</v>
      </c>
      <c r="T166" s="113" t="str">
        <f t="shared" si="3"/>
        <v>Below</v>
      </c>
      <c r="U166" s="53">
        <v>3.3333333333329662</v>
      </c>
      <c r="V166" s="123">
        <v>0</v>
      </c>
      <c r="W166" s="47">
        <v>362</v>
      </c>
      <c r="X166" s="114">
        <v>8.1</v>
      </c>
      <c r="Y166" s="47">
        <v>3</v>
      </c>
      <c r="Z166" s="112" t="str">
        <f>VLOOKUP($G166,'[1]Site Code Table'!$A$2:$Q$301,17,FALSE)</f>
        <v>NA</v>
      </c>
      <c r="AA166" s="68" t="s">
        <v>32</v>
      </c>
      <c r="AB166" s="68" t="s">
        <v>32</v>
      </c>
      <c r="AC166" s="68" t="s">
        <v>100</v>
      </c>
      <c r="AD166" s="68" t="s">
        <v>32</v>
      </c>
      <c r="AE166" s="68" t="s">
        <v>32</v>
      </c>
      <c r="AF166" s="68" t="s">
        <v>32</v>
      </c>
      <c r="AG166" s="68" t="s">
        <v>32</v>
      </c>
      <c r="AH166" s="68" t="s">
        <v>32</v>
      </c>
      <c r="AI166" s="111">
        <v>16.787500000000001</v>
      </c>
      <c r="AJ166" s="68" t="s">
        <v>32</v>
      </c>
      <c r="AK166" s="111">
        <v>15.879958333333333</v>
      </c>
      <c r="AL166" s="68">
        <v>0</v>
      </c>
      <c r="AM166" s="68" t="s">
        <v>93</v>
      </c>
      <c r="AN166" s="68" t="s">
        <v>28</v>
      </c>
      <c r="AO166" s="68" t="s">
        <v>32</v>
      </c>
      <c r="AP166" s="68" t="s">
        <v>32</v>
      </c>
      <c r="AQ166" s="68" t="s">
        <v>32</v>
      </c>
      <c r="AR166" s="117"/>
      <c r="AS166" s="68"/>
      <c r="AT166" s="68"/>
    </row>
    <row r="167" spans="1:46" ht="15.75" x14ac:dyDescent="0.25">
      <c r="A167" s="68" t="s">
        <v>216</v>
      </c>
      <c r="B167" s="108">
        <v>41120</v>
      </c>
      <c r="C167" s="68" t="s">
        <v>106</v>
      </c>
      <c r="D167" s="68" t="s">
        <v>217</v>
      </c>
      <c r="E167" s="68" t="s">
        <v>108</v>
      </c>
      <c r="F167" s="68" t="s">
        <v>32</v>
      </c>
      <c r="G167" s="52" t="s">
        <v>28</v>
      </c>
      <c r="H167" s="68" t="str">
        <f>VLOOKUP($G167,'[1]Site Code Table'!$A$2:$Q$301,7,FALSE)</f>
        <v>O</v>
      </c>
      <c r="I167" s="68" t="s">
        <v>99</v>
      </c>
      <c r="J167" s="68" t="str">
        <f>VLOOKUP($G167,'[1]Site Code Table'!$A$2:$Q$301,2,FALSE)</f>
        <v>South McQuesten River</v>
      </c>
      <c r="K167" s="68" t="str">
        <f>VLOOKUP($G167,'[1]Site Code Table'!$A$2:$Q$301,4,FALSE)</f>
        <v>South McQuesten River</v>
      </c>
      <c r="L167" s="68" t="str">
        <f>VLOOKUP($G167,'[1]Site Code Table'!$A$2:$Q$301,5,FALSE)</f>
        <v>South McQuesten downstream of Haggart Creek mouth</v>
      </c>
      <c r="M167" s="110">
        <f>VLOOKUP($G167,'[1]Site Code Table'!$A$2:$Q$301,10,FALSE)</f>
        <v>63.891559999999998</v>
      </c>
      <c r="N167" s="110">
        <f>VLOOKUP($G167,'[1]Site Code Table'!$A$2:$Q$301,11,FALSE)</f>
        <v>-136.03003000000001</v>
      </c>
      <c r="O167" s="110" t="str">
        <f>VLOOKUP($G167,'[1]Site Code Table'!$A$2:$Q$301,3,FALSE)</f>
        <v>A</v>
      </c>
      <c r="P167" s="110" t="str">
        <f>VLOOKUP($G167,'[1]Site Code Table'!$A$2:$Q$301,13,FALSE)</f>
        <v>High</v>
      </c>
      <c r="Q167" s="111">
        <f>VLOOKUP($G167,'[1]Site Code Table'!$A$2:$Q$301,14,FALSE)</f>
        <v>0</v>
      </c>
      <c r="R167" s="111" t="str">
        <f>VLOOKUP($G167,'[1]Site Code Table'!$A$2:$Q$301,15,FALSE)</f>
        <v>NA</v>
      </c>
      <c r="S167" s="112">
        <f>VLOOKUP($G167,'[1]Site Code Table'!$A$2:$Q$301,16,FALSE)</f>
        <v>25</v>
      </c>
      <c r="T167" s="113" t="str">
        <f t="shared" si="3"/>
        <v>Below</v>
      </c>
      <c r="U167" s="53">
        <v>4.0000000000002993</v>
      </c>
      <c r="V167" s="123">
        <v>0</v>
      </c>
      <c r="W167" s="47">
        <v>361</v>
      </c>
      <c r="X167" s="114">
        <v>8.1</v>
      </c>
      <c r="Y167" s="47">
        <v>2</v>
      </c>
      <c r="Z167" s="112" t="str">
        <f>VLOOKUP($G167,'[1]Site Code Table'!$A$2:$Q$301,17,FALSE)</f>
        <v>NA</v>
      </c>
      <c r="AA167" s="68" t="s">
        <v>32</v>
      </c>
      <c r="AB167" s="68" t="s">
        <v>32</v>
      </c>
      <c r="AC167" s="68" t="s">
        <v>100</v>
      </c>
      <c r="AD167" s="68" t="s">
        <v>32</v>
      </c>
      <c r="AE167" s="68" t="s">
        <v>32</v>
      </c>
      <c r="AF167" s="68" t="s">
        <v>32</v>
      </c>
      <c r="AG167" s="68" t="s">
        <v>32</v>
      </c>
      <c r="AH167" s="68" t="s">
        <v>32</v>
      </c>
      <c r="AI167" s="111">
        <v>15.8125</v>
      </c>
      <c r="AJ167" s="68" t="s">
        <v>32</v>
      </c>
      <c r="AK167" s="111">
        <v>15.606666666666669</v>
      </c>
      <c r="AL167" s="68">
        <v>0</v>
      </c>
      <c r="AM167" s="68" t="s">
        <v>93</v>
      </c>
      <c r="AN167" s="68" t="s">
        <v>28</v>
      </c>
      <c r="AO167" s="68" t="s">
        <v>32</v>
      </c>
      <c r="AP167" s="68" t="s">
        <v>32</v>
      </c>
      <c r="AQ167" s="68" t="s">
        <v>32</v>
      </c>
      <c r="AR167" s="117"/>
      <c r="AS167" s="68"/>
      <c r="AT167" s="68"/>
    </row>
    <row r="168" spans="1:46" ht="15.75" x14ac:dyDescent="0.25">
      <c r="A168" s="68" t="s">
        <v>218</v>
      </c>
      <c r="B168" s="108">
        <v>41121</v>
      </c>
      <c r="C168" s="68" t="s">
        <v>106</v>
      </c>
      <c r="D168" s="68" t="s">
        <v>219</v>
      </c>
      <c r="E168" s="68" t="s">
        <v>108</v>
      </c>
      <c r="F168" s="68" t="s">
        <v>32</v>
      </c>
      <c r="G168" s="52" t="s">
        <v>28</v>
      </c>
      <c r="H168" s="68" t="str">
        <f>VLOOKUP($G168,'[1]Site Code Table'!$A$2:$Q$301,7,FALSE)</f>
        <v>O</v>
      </c>
      <c r="I168" s="68" t="s">
        <v>99</v>
      </c>
      <c r="J168" s="68" t="str">
        <f>VLOOKUP($G168,'[1]Site Code Table'!$A$2:$Q$301,2,FALSE)</f>
        <v>South McQuesten River</v>
      </c>
      <c r="K168" s="68" t="str">
        <f>VLOOKUP($G168,'[1]Site Code Table'!$A$2:$Q$301,4,FALSE)</f>
        <v>South McQuesten River</v>
      </c>
      <c r="L168" s="68" t="str">
        <f>VLOOKUP($G168,'[1]Site Code Table'!$A$2:$Q$301,5,FALSE)</f>
        <v>South McQuesten downstream of Haggart Creek mouth</v>
      </c>
      <c r="M168" s="110">
        <f>VLOOKUP($G168,'[1]Site Code Table'!$A$2:$Q$301,10,FALSE)</f>
        <v>63.891559999999998</v>
      </c>
      <c r="N168" s="110">
        <f>VLOOKUP($G168,'[1]Site Code Table'!$A$2:$Q$301,11,FALSE)</f>
        <v>-136.03003000000001</v>
      </c>
      <c r="O168" s="110" t="str">
        <f>VLOOKUP($G168,'[1]Site Code Table'!$A$2:$Q$301,3,FALSE)</f>
        <v>A</v>
      </c>
      <c r="P168" s="110" t="str">
        <f>VLOOKUP($G168,'[1]Site Code Table'!$A$2:$Q$301,13,FALSE)</f>
        <v>High</v>
      </c>
      <c r="Q168" s="111">
        <f>VLOOKUP($G168,'[1]Site Code Table'!$A$2:$Q$301,14,FALSE)</f>
        <v>0</v>
      </c>
      <c r="R168" s="111" t="str">
        <f>VLOOKUP($G168,'[1]Site Code Table'!$A$2:$Q$301,15,FALSE)</f>
        <v>NA</v>
      </c>
      <c r="S168" s="112">
        <f>VLOOKUP($G168,'[1]Site Code Table'!$A$2:$Q$301,16,FALSE)</f>
        <v>25</v>
      </c>
      <c r="T168" s="113" t="str">
        <f t="shared" si="3"/>
        <v>Below</v>
      </c>
      <c r="U168" s="53">
        <v>3.6666666666662628</v>
      </c>
      <c r="V168" s="123">
        <v>0</v>
      </c>
      <c r="W168" s="47">
        <v>362</v>
      </c>
      <c r="X168" s="114">
        <v>8.1</v>
      </c>
      <c r="Y168" s="47">
        <v>3</v>
      </c>
      <c r="Z168" s="112" t="str">
        <f>VLOOKUP($G168,'[1]Site Code Table'!$A$2:$Q$301,17,FALSE)</f>
        <v>NA</v>
      </c>
      <c r="AA168" s="68" t="s">
        <v>32</v>
      </c>
      <c r="AB168" s="68" t="s">
        <v>32</v>
      </c>
      <c r="AC168" s="68" t="s">
        <v>100</v>
      </c>
      <c r="AD168" s="68" t="s">
        <v>32</v>
      </c>
      <c r="AE168" s="68" t="s">
        <v>32</v>
      </c>
      <c r="AF168" s="68" t="s">
        <v>32</v>
      </c>
      <c r="AG168" s="68" t="s">
        <v>32</v>
      </c>
      <c r="AH168" s="68" t="s">
        <v>32</v>
      </c>
      <c r="AI168" s="111">
        <v>14.520833333333334</v>
      </c>
      <c r="AJ168" s="68" t="s">
        <v>32</v>
      </c>
      <c r="AK168" s="111">
        <v>15.191541666666671</v>
      </c>
      <c r="AL168" s="68">
        <v>0</v>
      </c>
      <c r="AM168" s="68" t="s">
        <v>93</v>
      </c>
      <c r="AN168" s="68" t="s">
        <v>28</v>
      </c>
      <c r="AO168" s="68" t="s">
        <v>32</v>
      </c>
      <c r="AP168" s="68" t="s">
        <v>32</v>
      </c>
      <c r="AQ168" s="68" t="s">
        <v>32</v>
      </c>
      <c r="AR168" s="117"/>
      <c r="AS168" s="68"/>
      <c r="AT168" s="68"/>
    </row>
    <row r="169" spans="1:46" ht="15.75" x14ac:dyDescent="0.25">
      <c r="A169" s="68" t="s">
        <v>220</v>
      </c>
      <c r="B169" s="108">
        <v>41122</v>
      </c>
      <c r="C169" s="68" t="s">
        <v>106</v>
      </c>
      <c r="D169" s="68" t="s">
        <v>221</v>
      </c>
      <c r="E169" s="68" t="s">
        <v>108</v>
      </c>
      <c r="F169" s="68" t="s">
        <v>32</v>
      </c>
      <c r="G169" s="52" t="s">
        <v>28</v>
      </c>
      <c r="H169" s="68" t="str">
        <f>VLOOKUP($G169,'[1]Site Code Table'!$A$2:$Q$301,7,FALSE)</f>
        <v>O</v>
      </c>
      <c r="I169" s="68" t="s">
        <v>99</v>
      </c>
      <c r="J169" s="68" t="str">
        <f>VLOOKUP($G169,'[1]Site Code Table'!$A$2:$Q$301,2,FALSE)</f>
        <v>South McQuesten River</v>
      </c>
      <c r="K169" s="68" t="str">
        <f>VLOOKUP($G169,'[1]Site Code Table'!$A$2:$Q$301,4,FALSE)</f>
        <v>South McQuesten River</v>
      </c>
      <c r="L169" s="68" t="str">
        <f>VLOOKUP($G169,'[1]Site Code Table'!$A$2:$Q$301,5,FALSE)</f>
        <v>South McQuesten downstream of Haggart Creek mouth</v>
      </c>
      <c r="M169" s="110">
        <f>VLOOKUP($G169,'[1]Site Code Table'!$A$2:$Q$301,10,FALSE)</f>
        <v>63.891559999999998</v>
      </c>
      <c r="N169" s="110">
        <f>VLOOKUP($G169,'[1]Site Code Table'!$A$2:$Q$301,11,FALSE)</f>
        <v>-136.03003000000001</v>
      </c>
      <c r="O169" s="110" t="str">
        <f>VLOOKUP($G169,'[1]Site Code Table'!$A$2:$Q$301,3,FALSE)</f>
        <v>A</v>
      </c>
      <c r="P169" s="110" t="str">
        <f>VLOOKUP($G169,'[1]Site Code Table'!$A$2:$Q$301,13,FALSE)</f>
        <v>High</v>
      </c>
      <c r="Q169" s="111">
        <f>VLOOKUP($G169,'[1]Site Code Table'!$A$2:$Q$301,14,FALSE)</f>
        <v>0</v>
      </c>
      <c r="R169" s="111" t="str">
        <f>VLOOKUP($G169,'[1]Site Code Table'!$A$2:$Q$301,15,FALSE)</f>
        <v>NA</v>
      </c>
      <c r="S169" s="112">
        <f>VLOOKUP($G169,'[1]Site Code Table'!$A$2:$Q$301,16,FALSE)</f>
        <v>25</v>
      </c>
      <c r="T169" s="113" t="str">
        <f t="shared" si="3"/>
        <v>Below</v>
      </c>
      <c r="U169" s="53">
        <v>4.4000000000004036</v>
      </c>
      <c r="V169" s="123">
        <v>0</v>
      </c>
      <c r="W169" s="47">
        <v>364</v>
      </c>
      <c r="X169" s="114">
        <v>8.1999999999999993</v>
      </c>
      <c r="Y169" s="47">
        <v>2</v>
      </c>
      <c r="Z169" s="112" t="str">
        <f>VLOOKUP($G169,'[1]Site Code Table'!$A$2:$Q$301,17,FALSE)</f>
        <v>NA</v>
      </c>
      <c r="AA169" s="68" t="s">
        <v>32</v>
      </c>
      <c r="AB169" s="68" t="s">
        <v>32</v>
      </c>
      <c r="AC169" s="68" t="s">
        <v>100</v>
      </c>
      <c r="AD169" s="68" t="s">
        <v>32</v>
      </c>
      <c r="AE169" s="68" t="s">
        <v>32</v>
      </c>
      <c r="AF169" s="68" t="s">
        <v>32</v>
      </c>
      <c r="AG169" s="68" t="s">
        <v>32</v>
      </c>
      <c r="AH169" s="68" t="s">
        <v>32</v>
      </c>
      <c r="AI169" s="111">
        <v>14.320833333333333</v>
      </c>
      <c r="AJ169" s="68" t="s">
        <v>32</v>
      </c>
      <c r="AK169" s="111">
        <v>14.403916666666667</v>
      </c>
      <c r="AL169" s="68">
        <v>0</v>
      </c>
      <c r="AM169" s="68" t="s">
        <v>93</v>
      </c>
      <c r="AN169" s="68" t="s">
        <v>28</v>
      </c>
      <c r="AO169" s="68" t="s">
        <v>32</v>
      </c>
      <c r="AP169" s="68" t="s">
        <v>32</v>
      </c>
      <c r="AQ169" s="68" t="s">
        <v>32</v>
      </c>
      <c r="AR169" s="117"/>
      <c r="AS169" s="68"/>
      <c r="AT169" s="68"/>
    </row>
    <row r="170" spans="1:46" ht="15.75" x14ac:dyDescent="0.25">
      <c r="A170" s="68" t="s">
        <v>222</v>
      </c>
      <c r="B170" s="108">
        <v>41123</v>
      </c>
      <c r="C170" s="68" t="s">
        <v>106</v>
      </c>
      <c r="D170" s="68" t="s">
        <v>223</v>
      </c>
      <c r="E170" s="68" t="s">
        <v>108</v>
      </c>
      <c r="F170" s="68" t="s">
        <v>32</v>
      </c>
      <c r="G170" s="52" t="s">
        <v>28</v>
      </c>
      <c r="H170" s="68" t="str">
        <f>VLOOKUP($G170,'[1]Site Code Table'!$A$2:$Q$301,7,FALSE)</f>
        <v>O</v>
      </c>
      <c r="I170" s="68" t="s">
        <v>99</v>
      </c>
      <c r="J170" s="68" t="str">
        <f>VLOOKUP($G170,'[1]Site Code Table'!$A$2:$Q$301,2,FALSE)</f>
        <v>South McQuesten River</v>
      </c>
      <c r="K170" s="68" t="str">
        <f>VLOOKUP($G170,'[1]Site Code Table'!$A$2:$Q$301,4,FALSE)</f>
        <v>South McQuesten River</v>
      </c>
      <c r="L170" s="68" t="str">
        <f>VLOOKUP($G170,'[1]Site Code Table'!$A$2:$Q$301,5,FALSE)</f>
        <v>South McQuesten downstream of Haggart Creek mouth</v>
      </c>
      <c r="M170" s="110">
        <f>VLOOKUP($G170,'[1]Site Code Table'!$A$2:$Q$301,10,FALSE)</f>
        <v>63.891559999999998</v>
      </c>
      <c r="N170" s="110">
        <f>VLOOKUP($G170,'[1]Site Code Table'!$A$2:$Q$301,11,FALSE)</f>
        <v>-136.03003000000001</v>
      </c>
      <c r="O170" s="110" t="str">
        <f>VLOOKUP($G170,'[1]Site Code Table'!$A$2:$Q$301,3,FALSE)</f>
        <v>A</v>
      </c>
      <c r="P170" s="110" t="str">
        <f>VLOOKUP($G170,'[1]Site Code Table'!$A$2:$Q$301,13,FALSE)</f>
        <v>High</v>
      </c>
      <c r="Q170" s="111">
        <f>VLOOKUP($G170,'[1]Site Code Table'!$A$2:$Q$301,14,FALSE)</f>
        <v>0</v>
      </c>
      <c r="R170" s="111" t="str">
        <f>VLOOKUP($G170,'[1]Site Code Table'!$A$2:$Q$301,15,FALSE)</f>
        <v>NA</v>
      </c>
      <c r="S170" s="112">
        <f>VLOOKUP($G170,'[1]Site Code Table'!$A$2:$Q$301,16,FALSE)</f>
        <v>25</v>
      </c>
      <c r="T170" s="113" t="str">
        <f t="shared" si="3"/>
        <v>Below</v>
      </c>
      <c r="U170" s="53">
        <v>2.8000000000005798</v>
      </c>
      <c r="V170" s="123">
        <v>0</v>
      </c>
      <c r="W170" s="47">
        <v>364</v>
      </c>
      <c r="X170" s="114">
        <v>8.1999999999999993</v>
      </c>
      <c r="Y170" s="47">
        <v>3</v>
      </c>
      <c r="Z170" s="112" t="str">
        <f>VLOOKUP($G170,'[1]Site Code Table'!$A$2:$Q$301,17,FALSE)</f>
        <v>NA</v>
      </c>
      <c r="AA170" s="68" t="s">
        <v>32</v>
      </c>
      <c r="AB170" s="68" t="s">
        <v>32</v>
      </c>
      <c r="AC170" s="68" t="s">
        <v>100</v>
      </c>
      <c r="AD170" s="68" t="s">
        <v>32</v>
      </c>
      <c r="AE170" s="68" t="s">
        <v>32</v>
      </c>
      <c r="AF170" s="68" t="s">
        <v>32</v>
      </c>
      <c r="AG170" s="68" t="s">
        <v>32</v>
      </c>
      <c r="AH170" s="68" t="s">
        <v>32</v>
      </c>
      <c r="AI170" s="111">
        <v>14.070833333333331</v>
      </c>
      <c r="AJ170" s="68" t="s">
        <v>32</v>
      </c>
      <c r="AK170" s="111">
        <v>13.991875000000002</v>
      </c>
      <c r="AL170" s="68">
        <v>1.2</v>
      </c>
      <c r="AM170" s="68" t="s">
        <v>93</v>
      </c>
      <c r="AN170" s="68" t="s">
        <v>28</v>
      </c>
      <c r="AO170" s="68" t="s">
        <v>32</v>
      </c>
      <c r="AP170" s="68" t="s">
        <v>32</v>
      </c>
      <c r="AQ170" s="68" t="s">
        <v>32</v>
      </c>
      <c r="AR170" s="117"/>
      <c r="AS170" s="68"/>
      <c r="AT170" s="68"/>
    </row>
    <row r="171" spans="1:46" ht="15.75" x14ac:dyDescent="0.25">
      <c r="A171" s="68" t="s">
        <v>224</v>
      </c>
      <c r="B171" s="108">
        <v>41124</v>
      </c>
      <c r="C171" s="68" t="s">
        <v>106</v>
      </c>
      <c r="D171" s="68" t="s">
        <v>225</v>
      </c>
      <c r="E171" s="68" t="s">
        <v>108</v>
      </c>
      <c r="F171" s="68" t="s">
        <v>32</v>
      </c>
      <c r="G171" s="52" t="s">
        <v>28</v>
      </c>
      <c r="H171" s="68" t="str">
        <f>VLOOKUP($G171,'[1]Site Code Table'!$A$2:$Q$301,7,FALSE)</f>
        <v>O</v>
      </c>
      <c r="I171" s="68" t="s">
        <v>99</v>
      </c>
      <c r="J171" s="68" t="str">
        <f>VLOOKUP($G171,'[1]Site Code Table'!$A$2:$Q$301,2,FALSE)</f>
        <v>South McQuesten River</v>
      </c>
      <c r="K171" s="68" t="str">
        <f>VLOOKUP($G171,'[1]Site Code Table'!$A$2:$Q$301,4,FALSE)</f>
        <v>South McQuesten River</v>
      </c>
      <c r="L171" s="68" t="str">
        <f>VLOOKUP($G171,'[1]Site Code Table'!$A$2:$Q$301,5,FALSE)</f>
        <v>South McQuesten downstream of Haggart Creek mouth</v>
      </c>
      <c r="M171" s="110">
        <f>VLOOKUP($G171,'[1]Site Code Table'!$A$2:$Q$301,10,FALSE)</f>
        <v>63.891559999999998</v>
      </c>
      <c r="N171" s="110">
        <f>VLOOKUP($G171,'[1]Site Code Table'!$A$2:$Q$301,11,FALSE)</f>
        <v>-136.03003000000001</v>
      </c>
      <c r="O171" s="110" t="str">
        <f>VLOOKUP($G171,'[1]Site Code Table'!$A$2:$Q$301,3,FALSE)</f>
        <v>A</v>
      </c>
      <c r="P171" s="110" t="str">
        <f>VLOOKUP($G171,'[1]Site Code Table'!$A$2:$Q$301,13,FALSE)</f>
        <v>High</v>
      </c>
      <c r="Q171" s="111">
        <f>VLOOKUP($G171,'[1]Site Code Table'!$A$2:$Q$301,14,FALSE)</f>
        <v>0</v>
      </c>
      <c r="R171" s="111" t="str">
        <f>VLOOKUP($G171,'[1]Site Code Table'!$A$2:$Q$301,15,FALSE)</f>
        <v>NA</v>
      </c>
      <c r="S171" s="112">
        <f>VLOOKUP($G171,'[1]Site Code Table'!$A$2:$Q$301,16,FALSE)</f>
        <v>25</v>
      </c>
      <c r="T171" s="113" t="str">
        <f t="shared" si="3"/>
        <v>Below</v>
      </c>
      <c r="U171" s="53">
        <v>3.1999999999996476</v>
      </c>
      <c r="V171" s="123">
        <v>0</v>
      </c>
      <c r="W171" s="47">
        <v>368</v>
      </c>
      <c r="X171" s="114">
        <v>8.1999999999999993</v>
      </c>
      <c r="Y171" s="47">
        <v>2</v>
      </c>
      <c r="Z171" s="112" t="str">
        <f>VLOOKUP($G171,'[1]Site Code Table'!$A$2:$Q$301,17,FALSE)</f>
        <v>NA</v>
      </c>
      <c r="AA171" s="68" t="s">
        <v>32</v>
      </c>
      <c r="AB171" s="68" t="s">
        <v>32</v>
      </c>
      <c r="AC171" s="68" t="s">
        <v>100</v>
      </c>
      <c r="AD171" s="68" t="s">
        <v>32</v>
      </c>
      <c r="AE171" s="68" t="s">
        <v>32</v>
      </c>
      <c r="AF171" s="68" t="s">
        <v>32</v>
      </c>
      <c r="AG171" s="68" t="s">
        <v>32</v>
      </c>
      <c r="AH171" s="68" t="s">
        <v>32</v>
      </c>
      <c r="AI171" s="111">
        <v>12.195833333333333</v>
      </c>
      <c r="AJ171" s="68" t="s">
        <v>32</v>
      </c>
      <c r="AK171" s="111">
        <v>13.383250000000002</v>
      </c>
      <c r="AL171" s="68">
        <v>1.2</v>
      </c>
      <c r="AM171" s="68" t="s">
        <v>93</v>
      </c>
      <c r="AN171" s="68" t="s">
        <v>28</v>
      </c>
      <c r="AO171" s="68" t="s">
        <v>32</v>
      </c>
      <c r="AP171" s="68" t="s">
        <v>32</v>
      </c>
      <c r="AQ171" s="68" t="s">
        <v>32</v>
      </c>
      <c r="AR171" s="117"/>
      <c r="AS171" s="68"/>
      <c r="AT171" s="68"/>
    </row>
    <row r="172" spans="1:46" ht="15.75" x14ac:dyDescent="0.25">
      <c r="A172" s="68" t="s">
        <v>226</v>
      </c>
      <c r="B172" s="108">
        <v>41125</v>
      </c>
      <c r="C172" s="68" t="s">
        <v>106</v>
      </c>
      <c r="D172" s="68" t="s">
        <v>227</v>
      </c>
      <c r="E172" s="68" t="s">
        <v>108</v>
      </c>
      <c r="F172" s="68" t="s">
        <v>32</v>
      </c>
      <c r="G172" s="52" t="s">
        <v>28</v>
      </c>
      <c r="H172" s="68" t="str">
        <f>VLOOKUP($G172,'[1]Site Code Table'!$A$2:$Q$301,7,FALSE)</f>
        <v>O</v>
      </c>
      <c r="I172" s="68" t="s">
        <v>99</v>
      </c>
      <c r="J172" s="68" t="str">
        <f>VLOOKUP($G172,'[1]Site Code Table'!$A$2:$Q$301,2,FALSE)</f>
        <v>South McQuesten River</v>
      </c>
      <c r="K172" s="68" t="str">
        <f>VLOOKUP($G172,'[1]Site Code Table'!$A$2:$Q$301,4,FALSE)</f>
        <v>South McQuesten River</v>
      </c>
      <c r="L172" s="68" t="str">
        <f>VLOOKUP($G172,'[1]Site Code Table'!$A$2:$Q$301,5,FALSE)</f>
        <v>South McQuesten downstream of Haggart Creek mouth</v>
      </c>
      <c r="M172" s="110">
        <f>VLOOKUP($G172,'[1]Site Code Table'!$A$2:$Q$301,10,FALSE)</f>
        <v>63.891559999999998</v>
      </c>
      <c r="N172" s="110">
        <f>VLOOKUP($G172,'[1]Site Code Table'!$A$2:$Q$301,11,FALSE)</f>
        <v>-136.03003000000001</v>
      </c>
      <c r="O172" s="110" t="str">
        <f>VLOOKUP($G172,'[1]Site Code Table'!$A$2:$Q$301,3,FALSE)</f>
        <v>A</v>
      </c>
      <c r="P172" s="110" t="str">
        <f>VLOOKUP($G172,'[1]Site Code Table'!$A$2:$Q$301,13,FALSE)</f>
        <v>High</v>
      </c>
      <c r="Q172" s="111">
        <f>VLOOKUP($G172,'[1]Site Code Table'!$A$2:$Q$301,14,FALSE)</f>
        <v>0</v>
      </c>
      <c r="R172" s="111" t="str">
        <f>VLOOKUP($G172,'[1]Site Code Table'!$A$2:$Q$301,15,FALSE)</f>
        <v>NA</v>
      </c>
      <c r="S172" s="112">
        <f>VLOOKUP($G172,'[1]Site Code Table'!$A$2:$Q$301,16,FALSE)</f>
        <v>25</v>
      </c>
      <c r="T172" s="113" t="str">
        <f t="shared" si="3"/>
        <v>Below</v>
      </c>
      <c r="U172" s="53">
        <v>1.6666666666672232</v>
      </c>
      <c r="V172" s="123">
        <v>0</v>
      </c>
      <c r="W172" s="47">
        <v>372</v>
      </c>
      <c r="X172" s="114">
        <v>8.1999999999999993</v>
      </c>
      <c r="Y172" s="47">
        <v>3</v>
      </c>
      <c r="Z172" s="112" t="str">
        <f>VLOOKUP($G172,'[1]Site Code Table'!$A$2:$Q$301,17,FALSE)</f>
        <v>NA</v>
      </c>
      <c r="AA172" s="68" t="s">
        <v>32</v>
      </c>
      <c r="AB172" s="68" t="s">
        <v>32</v>
      </c>
      <c r="AC172" s="68" t="s">
        <v>100</v>
      </c>
      <c r="AD172" s="68" t="s">
        <v>32</v>
      </c>
      <c r="AE172" s="68" t="s">
        <v>32</v>
      </c>
      <c r="AF172" s="68" t="s">
        <v>32</v>
      </c>
      <c r="AG172" s="68" t="s">
        <v>32</v>
      </c>
      <c r="AH172" s="68" t="s">
        <v>32</v>
      </c>
      <c r="AI172" s="111">
        <v>11.5</v>
      </c>
      <c r="AJ172" s="68" t="s">
        <v>32</v>
      </c>
      <c r="AK172" s="111">
        <v>12.681291666666667</v>
      </c>
      <c r="AL172" s="68">
        <v>0</v>
      </c>
      <c r="AM172" s="68" t="s">
        <v>93</v>
      </c>
      <c r="AN172" s="68" t="s">
        <v>28</v>
      </c>
      <c r="AO172" s="68" t="s">
        <v>32</v>
      </c>
      <c r="AP172" s="68" t="s">
        <v>32</v>
      </c>
      <c r="AQ172" s="68" t="s">
        <v>32</v>
      </c>
      <c r="AR172" s="117"/>
      <c r="AS172" s="68"/>
      <c r="AT172" s="68"/>
    </row>
    <row r="173" spans="1:46" ht="15.75" x14ac:dyDescent="0.25">
      <c r="A173" s="68" t="s">
        <v>228</v>
      </c>
      <c r="B173" s="108">
        <v>41126</v>
      </c>
      <c r="C173" s="68" t="s">
        <v>106</v>
      </c>
      <c r="D173" s="68" t="s">
        <v>229</v>
      </c>
      <c r="E173" s="68" t="s">
        <v>108</v>
      </c>
      <c r="F173" s="68" t="s">
        <v>32</v>
      </c>
      <c r="G173" s="52" t="s">
        <v>28</v>
      </c>
      <c r="H173" s="68" t="str">
        <f>VLOOKUP($G173,'[1]Site Code Table'!$A$2:$Q$301,7,FALSE)</f>
        <v>O</v>
      </c>
      <c r="I173" s="68" t="s">
        <v>99</v>
      </c>
      <c r="J173" s="68" t="str">
        <f>VLOOKUP($G173,'[1]Site Code Table'!$A$2:$Q$301,2,FALSE)</f>
        <v>South McQuesten River</v>
      </c>
      <c r="K173" s="68" t="str">
        <f>VLOOKUP($G173,'[1]Site Code Table'!$A$2:$Q$301,4,FALSE)</f>
        <v>South McQuesten River</v>
      </c>
      <c r="L173" s="68" t="str">
        <f>VLOOKUP($G173,'[1]Site Code Table'!$A$2:$Q$301,5,FALSE)</f>
        <v>South McQuesten downstream of Haggart Creek mouth</v>
      </c>
      <c r="M173" s="110">
        <f>VLOOKUP($G173,'[1]Site Code Table'!$A$2:$Q$301,10,FALSE)</f>
        <v>63.891559999999998</v>
      </c>
      <c r="N173" s="110">
        <f>VLOOKUP($G173,'[1]Site Code Table'!$A$2:$Q$301,11,FALSE)</f>
        <v>-136.03003000000001</v>
      </c>
      <c r="O173" s="110" t="str">
        <f>VLOOKUP($G173,'[1]Site Code Table'!$A$2:$Q$301,3,FALSE)</f>
        <v>A</v>
      </c>
      <c r="P173" s="110" t="str">
        <f>VLOOKUP($G173,'[1]Site Code Table'!$A$2:$Q$301,13,FALSE)</f>
        <v>High</v>
      </c>
      <c r="Q173" s="111">
        <f>VLOOKUP($G173,'[1]Site Code Table'!$A$2:$Q$301,14,FALSE)</f>
        <v>0</v>
      </c>
      <c r="R173" s="111" t="str">
        <f>VLOOKUP($G173,'[1]Site Code Table'!$A$2:$Q$301,15,FALSE)</f>
        <v>NA</v>
      </c>
      <c r="S173" s="112">
        <f>VLOOKUP($G173,'[1]Site Code Table'!$A$2:$Q$301,16,FALSE)</f>
        <v>25</v>
      </c>
      <c r="T173" s="113" t="str">
        <f t="shared" si="3"/>
        <v>Below</v>
      </c>
      <c r="U173" s="53">
        <v>3.9999999999995595</v>
      </c>
      <c r="V173" s="123">
        <v>0</v>
      </c>
      <c r="W173" s="47">
        <v>372</v>
      </c>
      <c r="X173" s="114">
        <v>8.1999999999999993</v>
      </c>
      <c r="Y173" s="47">
        <v>3</v>
      </c>
      <c r="Z173" s="112" t="str">
        <f>VLOOKUP($G173,'[1]Site Code Table'!$A$2:$Q$301,17,FALSE)</f>
        <v>NA</v>
      </c>
      <c r="AA173" s="68" t="s">
        <v>32</v>
      </c>
      <c r="AB173" s="68" t="s">
        <v>32</v>
      </c>
      <c r="AC173" s="68" t="s">
        <v>100</v>
      </c>
      <c r="AD173" s="68" t="s">
        <v>32</v>
      </c>
      <c r="AE173" s="68" t="s">
        <v>32</v>
      </c>
      <c r="AF173" s="68" t="s">
        <v>32</v>
      </c>
      <c r="AG173" s="68" t="s">
        <v>32</v>
      </c>
      <c r="AH173" s="68" t="s">
        <v>32</v>
      </c>
      <c r="AI173" s="111">
        <v>10.754166666666665</v>
      </c>
      <c r="AJ173" s="68" t="s">
        <v>32</v>
      </c>
      <c r="AK173" s="111">
        <v>12.307499999999999</v>
      </c>
      <c r="AL173" s="68">
        <v>0.4</v>
      </c>
      <c r="AM173" s="68" t="s">
        <v>93</v>
      </c>
      <c r="AN173" s="68" t="s">
        <v>28</v>
      </c>
      <c r="AO173" s="68" t="s">
        <v>32</v>
      </c>
      <c r="AP173" s="68" t="s">
        <v>32</v>
      </c>
      <c r="AQ173" s="68" t="s">
        <v>32</v>
      </c>
      <c r="AR173" s="117"/>
      <c r="AS173" s="68"/>
      <c r="AT173" s="68"/>
    </row>
    <row r="174" spans="1:46" ht="15.75" x14ac:dyDescent="0.25">
      <c r="A174" s="68" t="s">
        <v>230</v>
      </c>
      <c r="B174" s="108">
        <v>41127</v>
      </c>
      <c r="C174" s="68" t="s">
        <v>106</v>
      </c>
      <c r="D174" s="68" t="s">
        <v>231</v>
      </c>
      <c r="E174" s="68" t="s">
        <v>108</v>
      </c>
      <c r="F174" s="68" t="s">
        <v>32</v>
      </c>
      <c r="G174" s="52" t="s">
        <v>28</v>
      </c>
      <c r="H174" s="68" t="str">
        <f>VLOOKUP($G174,'[1]Site Code Table'!$A$2:$Q$301,7,FALSE)</f>
        <v>O</v>
      </c>
      <c r="I174" s="68" t="s">
        <v>99</v>
      </c>
      <c r="J174" s="68" t="str">
        <f>VLOOKUP($G174,'[1]Site Code Table'!$A$2:$Q$301,2,FALSE)</f>
        <v>South McQuesten River</v>
      </c>
      <c r="K174" s="68" t="str">
        <f>VLOOKUP($G174,'[1]Site Code Table'!$A$2:$Q$301,4,FALSE)</f>
        <v>South McQuesten River</v>
      </c>
      <c r="L174" s="68" t="str">
        <f>VLOOKUP($G174,'[1]Site Code Table'!$A$2:$Q$301,5,FALSE)</f>
        <v>South McQuesten downstream of Haggart Creek mouth</v>
      </c>
      <c r="M174" s="110">
        <f>VLOOKUP($G174,'[1]Site Code Table'!$A$2:$Q$301,10,FALSE)</f>
        <v>63.891559999999998</v>
      </c>
      <c r="N174" s="110">
        <f>VLOOKUP($G174,'[1]Site Code Table'!$A$2:$Q$301,11,FALSE)</f>
        <v>-136.03003000000001</v>
      </c>
      <c r="O174" s="110" t="str">
        <f>VLOOKUP($G174,'[1]Site Code Table'!$A$2:$Q$301,3,FALSE)</f>
        <v>A</v>
      </c>
      <c r="P174" s="110" t="str">
        <f>VLOOKUP($G174,'[1]Site Code Table'!$A$2:$Q$301,13,FALSE)</f>
        <v>High</v>
      </c>
      <c r="Q174" s="111">
        <f>VLOOKUP($G174,'[1]Site Code Table'!$A$2:$Q$301,14,FALSE)</f>
        <v>0</v>
      </c>
      <c r="R174" s="111" t="str">
        <f>VLOOKUP($G174,'[1]Site Code Table'!$A$2:$Q$301,15,FALSE)</f>
        <v>NA</v>
      </c>
      <c r="S174" s="112">
        <f>VLOOKUP($G174,'[1]Site Code Table'!$A$2:$Q$301,16,FALSE)</f>
        <v>25</v>
      </c>
      <c r="T174" s="113" t="str">
        <f t="shared" si="3"/>
        <v>Below</v>
      </c>
      <c r="U174" s="53">
        <v>2.3999999999997357</v>
      </c>
      <c r="V174" s="123">
        <v>0</v>
      </c>
      <c r="W174" s="47">
        <v>376</v>
      </c>
      <c r="X174" s="114">
        <v>8.1999999999999993</v>
      </c>
      <c r="Y174" s="47">
        <v>3</v>
      </c>
      <c r="Z174" s="112" t="str">
        <f>VLOOKUP($G174,'[1]Site Code Table'!$A$2:$Q$301,17,FALSE)</f>
        <v>NA</v>
      </c>
      <c r="AA174" s="68" t="s">
        <v>32</v>
      </c>
      <c r="AB174" s="68" t="s">
        <v>32</v>
      </c>
      <c r="AC174" s="68" t="s">
        <v>100</v>
      </c>
      <c r="AD174" s="68" t="s">
        <v>32</v>
      </c>
      <c r="AE174" s="68" t="s">
        <v>32</v>
      </c>
      <c r="AF174" s="68" t="s">
        <v>32</v>
      </c>
      <c r="AG174" s="68" t="s">
        <v>32</v>
      </c>
      <c r="AH174" s="68" t="s">
        <v>32</v>
      </c>
      <c r="AI174" s="111">
        <v>13.937500000000002</v>
      </c>
      <c r="AJ174" s="68" t="s">
        <v>32</v>
      </c>
      <c r="AK174" s="111">
        <v>12.015249999999996</v>
      </c>
      <c r="AL174" s="68">
        <v>0</v>
      </c>
      <c r="AM174" s="68" t="s">
        <v>93</v>
      </c>
      <c r="AN174" s="68" t="s">
        <v>28</v>
      </c>
      <c r="AO174" s="68" t="s">
        <v>32</v>
      </c>
      <c r="AP174" s="68" t="s">
        <v>32</v>
      </c>
      <c r="AQ174" s="68" t="s">
        <v>32</v>
      </c>
      <c r="AR174" s="117"/>
      <c r="AS174" s="68"/>
      <c r="AT174" s="68"/>
    </row>
    <row r="175" spans="1:46" ht="15.75" x14ac:dyDescent="0.25">
      <c r="A175" s="68" t="s">
        <v>232</v>
      </c>
      <c r="B175" s="108">
        <v>41128</v>
      </c>
      <c r="C175" s="68" t="s">
        <v>106</v>
      </c>
      <c r="D175" s="68" t="s">
        <v>233</v>
      </c>
      <c r="E175" s="68" t="s">
        <v>108</v>
      </c>
      <c r="F175" s="68" t="s">
        <v>32</v>
      </c>
      <c r="G175" s="52" t="s">
        <v>28</v>
      </c>
      <c r="H175" s="68" t="str">
        <f>VLOOKUP($G175,'[1]Site Code Table'!$A$2:$Q$301,7,FALSE)</f>
        <v>O</v>
      </c>
      <c r="I175" s="68" t="s">
        <v>99</v>
      </c>
      <c r="J175" s="68" t="str">
        <f>VLOOKUP($G175,'[1]Site Code Table'!$A$2:$Q$301,2,FALSE)</f>
        <v>South McQuesten River</v>
      </c>
      <c r="K175" s="68" t="str">
        <f>VLOOKUP($G175,'[1]Site Code Table'!$A$2:$Q$301,4,FALSE)</f>
        <v>South McQuesten River</v>
      </c>
      <c r="L175" s="68" t="str">
        <f>VLOOKUP($G175,'[1]Site Code Table'!$A$2:$Q$301,5,FALSE)</f>
        <v>South McQuesten downstream of Haggart Creek mouth</v>
      </c>
      <c r="M175" s="110">
        <f>VLOOKUP($G175,'[1]Site Code Table'!$A$2:$Q$301,10,FALSE)</f>
        <v>63.891559999999998</v>
      </c>
      <c r="N175" s="110">
        <f>VLOOKUP($G175,'[1]Site Code Table'!$A$2:$Q$301,11,FALSE)</f>
        <v>-136.03003000000001</v>
      </c>
      <c r="O175" s="110" t="str">
        <f>VLOOKUP($G175,'[1]Site Code Table'!$A$2:$Q$301,3,FALSE)</f>
        <v>A</v>
      </c>
      <c r="P175" s="110" t="str">
        <f>VLOOKUP($G175,'[1]Site Code Table'!$A$2:$Q$301,13,FALSE)</f>
        <v>High</v>
      </c>
      <c r="Q175" s="111">
        <f>VLOOKUP($G175,'[1]Site Code Table'!$A$2:$Q$301,14,FALSE)</f>
        <v>0</v>
      </c>
      <c r="R175" s="111" t="str">
        <f>VLOOKUP($G175,'[1]Site Code Table'!$A$2:$Q$301,15,FALSE)</f>
        <v>NA</v>
      </c>
      <c r="S175" s="112">
        <f>VLOOKUP($G175,'[1]Site Code Table'!$A$2:$Q$301,16,FALSE)</f>
        <v>25</v>
      </c>
      <c r="T175" s="113" t="str">
        <f t="shared" si="3"/>
        <v>Below</v>
      </c>
      <c r="U175" s="53">
        <v>2.9999999999996696</v>
      </c>
      <c r="V175" s="123">
        <v>0</v>
      </c>
      <c r="W175" s="47">
        <v>376</v>
      </c>
      <c r="X175" s="114">
        <v>8.1999999999999993</v>
      </c>
      <c r="Y175" s="47">
        <v>3</v>
      </c>
      <c r="Z175" s="112" t="str">
        <f>VLOOKUP($G175,'[1]Site Code Table'!$A$2:$Q$301,17,FALSE)</f>
        <v>NA</v>
      </c>
      <c r="AA175" s="68" t="s">
        <v>32</v>
      </c>
      <c r="AB175" s="68" t="s">
        <v>32</v>
      </c>
      <c r="AC175" s="68" t="s">
        <v>100</v>
      </c>
      <c r="AD175" s="68" t="s">
        <v>32</v>
      </c>
      <c r="AE175" s="68" t="s">
        <v>32</v>
      </c>
      <c r="AF175" s="68" t="s">
        <v>32</v>
      </c>
      <c r="AG175" s="68" t="s">
        <v>32</v>
      </c>
      <c r="AH175" s="68" t="s">
        <v>32</v>
      </c>
      <c r="AI175" s="111">
        <v>17.583333333333332</v>
      </c>
      <c r="AJ175" s="68" t="s">
        <v>32</v>
      </c>
      <c r="AK175" s="111">
        <v>12.652875</v>
      </c>
      <c r="AL175" s="68">
        <v>0.7</v>
      </c>
      <c r="AM175" s="68" t="s">
        <v>93</v>
      </c>
      <c r="AN175" s="68" t="s">
        <v>28</v>
      </c>
      <c r="AO175" s="68" t="s">
        <v>32</v>
      </c>
      <c r="AP175" s="68" t="s">
        <v>32</v>
      </c>
      <c r="AQ175" s="68" t="s">
        <v>32</v>
      </c>
      <c r="AR175" s="117"/>
      <c r="AS175" s="68"/>
      <c r="AT175" s="68"/>
    </row>
    <row r="176" spans="1:46" ht="15.75" x14ac:dyDescent="0.25">
      <c r="A176" s="68" t="s">
        <v>234</v>
      </c>
      <c r="B176" s="108">
        <v>41129</v>
      </c>
      <c r="C176" s="68" t="s">
        <v>106</v>
      </c>
      <c r="D176" s="68" t="s">
        <v>235</v>
      </c>
      <c r="E176" s="68" t="s">
        <v>108</v>
      </c>
      <c r="F176" s="68" t="s">
        <v>32</v>
      </c>
      <c r="G176" s="52" t="s">
        <v>28</v>
      </c>
      <c r="H176" s="68" t="str">
        <f>VLOOKUP($G176,'[1]Site Code Table'!$A$2:$Q$301,7,FALSE)</f>
        <v>O</v>
      </c>
      <c r="I176" s="68" t="s">
        <v>99</v>
      </c>
      <c r="J176" s="68" t="str">
        <f>VLOOKUP($G176,'[1]Site Code Table'!$A$2:$Q$301,2,FALSE)</f>
        <v>South McQuesten River</v>
      </c>
      <c r="K176" s="68" t="str">
        <f>VLOOKUP($G176,'[1]Site Code Table'!$A$2:$Q$301,4,FALSE)</f>
        <v>South McQuesten River</v>
      </c>
      <c r="L176" s="68" t="str">
        <f>VLOOKUP($G176,'[1]Site Code Table'!$A$2:$Q$301,5,FALSE)</f>
        <v>South McQuesten downstream of Haggart Creek mouth</v>
      </c>
      <c r="M176" s="110">
        <f>VLOOKUP($G176,'[1]Site Code Table'!$A$2:$Q$301,10,FALSE)</f>
        <v>63.891559999999998</v>
      </c>
      <c r="N176" s="110">
        <f>VLOOKUP($G176,'[1]Site Code Table'!$A$2:$Q$301,11,FALSE)</f>
        <v>-136.03003000000001</v>
      </c>
      <c r="O176" s="110" t="str">
        <f>VLOOKUP($G176,'[1]Site Code Table'!$A$2:$Q$301,3,FALSE)</f>
        <v>A</v>
      </c>
      <c r="P176" s="110" t="str">
        <f>VLOOKUP($G176,'[1]Site Code Table'!$A$2:$Q$301,13,FALSE)</f>
        <v>High</v>
      </c>
      <c r="Q176" s="111">
        <f>VLOOKUP($G176,'[1]Site Code Table'!$A$2:$Q$301,14,FALSE)</f>
        <v>0</v>
      </c>
      <c r="R176" s="111" t="str">
        <f>VLOOKUP($G176,'[1]Site Code Table'!$A$2:$Q$301,15,FALSE)</f>
        <v>NA</v>
      </c>
      <c r="S176" s="112">
        <f>VLOOKUP($G176,'[1]Site Code Table'!$A$2:$Q$301,16,FALSE)</f>
        <v>25</v>
      </c>
      <c r="T176" s="113" t="str">
        <f t="shared" si="3"/>
        <v>Below</v>
      </c>
      <c r="U176" s="53">
        <v>1.9999999999997797</v>
      </c>
      <c r="V176" s="123">
        <v>0</v>
      </c>
      <c r="W176" s="47">
        <v>373</v>
      </c>
      <c r="X176" s="114">
        <v>8.1999999999999993</v>
      </c>
      <c r="Y176" s="47">
        <v>3</v>
      </c>
      <c r="Z176" s="112" t="str">
        <f>VLOOKUP($G176,'[1]Site Code Table'!$A$2:$Q$301,17,FALSE)</f>
        <v>NA</v>
      </c>
      <c r="AA176" s="68" t="s">
        <v>32</v>
      </c>
      <c r="AB176" s="68" t="s">
        <v>32</v>
      </c>
      <c r="AC176" s="68" t="s">
        <v>100</v>
      </c>
      <c r="AD176" s="68" t="s">
        <v>32</v>
      </c>
      <c r="AE176" s="68" t="s">
        <v>32</v>
      </c>
      <c r="AF176" s="68" t="s">
        <v>32</v>
      </c>
      <c r="AG176" s="68" t="s">
        <v>32</v>
      </c>
      <c r="AH176" s="68" t="s">
        <v>32</v>
      </c>
      <c r="AI176" s="111">
        <v>15.270833333333336</v>
      </c>
      <c r="AJ176" s="68" t="s">
        <v>32</v>
      </c>
      <c r="AK176" s="111">
        <v>13.328208333333336</v>
      </c>
      <c r="AL176" s="68">
        <v>4.4000000000000004</v>
      </c>
      <c r="AM176" s="68" t="s">
        <v>93</v>
      </c>
      <c r="AN176" s="68" t="s">
        <v>28</v>
      </c>
      <c r="AO176" s="68" t="s">
        <v>32</v>
      </c>
      <c r="AP176" s="68" t="s">
        <v>32</v>
      </c>
      <c r="AQ176" s="68" t="s">
        <v>32</v>
      </c>
      <c r="AR176" s="117"/>
      <c r="AS176" s="68"/>
      <c r="AT176" s="68"/>
    </row>
    <row r="177" spans="1:46" ht="15.75" x14ac:dyDescent="0.25">
      <c r="A177" s="68" t="s">
        <v>236</v>
      </c>
      <c r="B177" s="108">
        <v>41130</v>
      </c>
      <c r="C177" s="68" t="s">
        <v>106</v>
      </c>
      <c r="D177" s="68" t="s">
        <v>237</v>
      </c>
      <c r="E177" s="68" t="s">
        <v>108</v>
      </c>
      <c r="F177" s="68" t="s">
        <v>32</v>
      </c>
      <c r="G177" s="52" t="s">
        <v>28</v>
      </c>
      <c r="H177" s="68" t="str">
        <f>VLOOKUP($G177,'[1]Site Code Table'!$A$2:$Q$301,7,FALSE)</f>
        <v>O</v>
      </c>
      <c r="I177" s="68" t="s">
        <v>99</v>
      </c>
      <c r="J177" s="68" t="str">
        <f>VLOOKUP($G177,'[1]Site Code Table'!$A$2:$Q$301,2,FALSE)</f>
        <v>South McQuesten River</v>
      </c>
      <c r="K177" s="68" t="str">
        <f>VLOOKUP($G177,'[1]Site Code Table'!$A$2:$Q$301,4,FALSE)</f>
        <v>South McQuesten River</v>
      </c>
      <c r="L177" s="68" t="str">
        <f>VLOOKUP($G177,'[1]Site Code Table'!$A$2:$Q$301,5,FALSE)</f>
        <v>South McQuesten downstream of Haggart Creek mouth</v>
      </c>
      <c r="M177" s="110">
        <f>VLOOKUP($G177,'[1]Site Code Table'!$A$2:$Q$301,10,FALSE)</f>
        <v>63.891559999999998</v>
      </c>
      <c r="N177" s="110">
        <f>VLOOKUP($G177,'[1]Site Code Table'!$A$2:$Q$301,11,FALSE)</f>
        <v>-136.03003000000001</v>
      </c>
      <c r="O177" s="110" t="str">
        <f>VLOOKUP($G177,'[1]Site Code Table'!$A$2:$Q$301,3,FALSE)</f>
        <v>A</v>
      </c>
      <c r="P177" s="110" t="str">
        <f>VLOOKUP($G177,'[1]Site Code Table'!$A$2:$Q$301,13,FALSE)</f>
        <v>High</v>
      </c>
      <c r="Q177" s="111">
        <f>VLOOKUP($G177,'[1]Site Code Table'!$A$2:$Q$301,14,FALSE)</f>
        <v>0</v>
      </c>
      <c r="R177" s="111" t="str">
        <f>VLOOKUP($G177,'[1]Site Code Table'!$A$2:$Q$301,15,FALSE)</f>
        <v>NA</v>
      </c>
      <c r="S177" s="112">
        <f>VLOOKUP($G177,'[1]Site Code Table'!$A$2:$Q$301,16,FALSE)</f>
        <v>25</v>
      </c>
      <c r="T177" s="113" t="str">
        <f t="shared" si="3"/>
        <v>Below</v>
      </c>
      <c r="U177" s="53">
        <v>4.3333333333335968</v>
      </c>
      <c r="V177" s="123">
        <v>0</v>
      </c>
      <c r="W177" s="47">
        <v>368</v>
      </c>
      <c r="X177" s="114">
        <v>8.1</v>
      </c>
      <c r="Y177" s="47">
        <v>4</v>
      </c>
      <c r="Z177" s="112" t="str">
        <f>VLOOKUP($G177,'[1]Site Code Table'!$A$2:$Q$301,17,FALSE)</f>
        <v>NA</v>
      </c>
      <c r="AA177" s="68" t="s">
        <v>32</v>
      </c>
      <c r="AB177" s="68" t="s">
        <v>32</v>
      </c>
      <c r="AC177" s="68" t="s">
        <v>100</v>
      </c>
      <c r="AD177" s="68" t="s">
        <v>32</v>
      </c>
      <c r="AE177" s="68" t="s">
        <v>32</v>
      </c>
      <c r="AF177" s="68" t="s">
        <v>32</v>
      </c>
      <c r="AG177" s="68" t="s">
        <v>32</v>
      </c>
      <c r="AH177" s="68" t="s">
        <v>32</v>
      </c>
      <c r="AI177" s="111">
        <v>14.404166666666667</v>
      </c>
      <c r="AJ177" s="68" t="s">
        <v>32</v>
      </c>
      <c r="AK177" s="111">
        <v>12.481708333333332</v>
      </c>
      <c r="AL177" s="68">
        <v>0</v>
      </c>
      <c r="AM177" s="68" t="s">
        <v>93</v>
      </c>
      <c r="AN177" s="68" t="s">
        <v>28</v>
      </c>
      <c r="AO177" s="68" t="s">
        <v>32</v>
      </c>
      <c r="AP177" s="68" t="s">
        <v>32</v>
      </c>
      <c r="AQ177" s="68" t="s">
        <v>32</v>
      </c>
      <c r="AR177" s="117"/>
      <c r="AS177" s="68"/>
      <c r="AT177" s="68"/>
    </row>
    <row r="178" spans="1:46" ht="15.75" x14ac:dyDescent="0.25">
      <c r="A178" s="68" t="s">
        <v>238</v>
      </c>
      <c r="B178" s="108">
        <v>41131</v>
      </c>
      <c r="C178" s="68" t="s">
        <v>106</v>
      </c>
      <c r="D178" s="68" t="s">
        <v>239</v>
      </c>
      <c r="E178" s="68" t="s">
        <v>108</v>
      </c>
      <c r="F178" s="68" t="s">
        <v>32</v>
      </c>
      <c r="G178" s="52" t="s">
        <v>28</v>
      </c>
      <c r="H178" s="68" t="str">
        <f>VLOOKUP($G178,'[1]Site Code Table'!$A$2:$Q$301,7,FALSE)</f>
        <v>O</v>
      </c>
      <c r="I178" s="68" t="s">
        <v>99</v>
      </c>
      <c r="J178" s="68" t="str">
        <f>VLOOKUP($G178,'[1]Site Code Table'!$A$2:$Q$301,2,FALSE)</f>
        <v>South McQuesten River</v>
      </c>
      <c r="K178" s="68" t="str">
        <f>VLOOKUP($G178,'[1]Site Code Table'!$A$2:$Q$301,4,FALSE)</f>
        <v>South McQuesten River</v>
      </c>
      <c r="L178" s="68" t="str">
        <f>VLOOKUP($G178,'[1]Site Code Table'!$A$2:$Q$301,5,FALSE)</f>
        <v>South McQuesten downstream of Haggart Creek mouth</v>
      </c>
      <c r="M178" s="110">
        <f>VLOOKUP($G178,'[1]Site Code Table'!$A$2:$Q$301,10,FALSE)</f>
        <v>63.891559999999998</v>
      </c>
      <c r="N178" s="110">
        <f>VLOOKUP($G178,'[1]Site Code Table'!$A$2:$Q$301,11,FALSE)</f>
        <v>-136.03003000000001</v>
      </c>
      <c r="O178" s="110" t="str">
        <f>VLOOKUP($G178,'[1]Site Code Table'!$A$2:$Q$301,3,FALSE)</f>
        <v>A</v>
      </c>
      <c r="P178" s="110" t="str">
        <f>VLOOKUP($G178,'[1]Site Code Table'!$A$2:$Q$301,13,FALSE)</f>
        <v>High</v>
      </c>
      <c r="Q178" s="111">
        <f>VLOOKUP($G178,'[1]Site Code Table'!$A$2:$Q$301,14,FALSE)</f>
        <v>0</v>
      </c>
      <c r="R178" s="111" t="str">
        <f>VLOOKUP($G178,'[1]Site Code Table'!$A$2:$Q$301,15,FALSE)</f>
        <v>NA</v>
      </c>
      <c r="S178" s="112">
        <f>VLOOKUP($G178,'[1]Site Code Table'!$A$2:$Q$301,16,FALSE)</f>
        <v>25</v>
      </c>
      <c r="T178" s="113" t="str">
        <f t="shared" si="3"/>
        <v>Below</v>
      </c>
      <c r="U178" s="53">
        <v>1.9999999999997797</v>
      </c>
      <c r="V178" s="123">
        <v>0</v>
      </c>
      <c r="W178" s="47">
        <v>373</v>
      </c>
      <c r="X178" s="114">
        <v>8.1</v>
      </c>
      <c r="Y178" s="47">
        <v>2</v>
      </c>
      <c r="Z178" s="112" t="str">
        <f>VLOOKUP($G178,'[1]Site Code Table'!$A$2:$Q$301,17,FALSE)</f>
        <v>NA</v>
      </c>
      <c r="AA178" s="68" t="s">
        <v>32</v>
      </c>
      <c r="AB178" s="68" t="s">
        <v>32</v>
      </c>
      <c r="AC178" s="68" t="s">
        <v>100</v>
      </c>
      <c r="AD178" s="68" t="s">
        <v>32</v>
      </c>
      <c r="AE178" s="68" t="s">
        <v>32</v>
      </c>
      <c r="AF178" s="68" t="s">
        <v>32</v>
      </c>
      <c r="AG178" s="68" t="s">
        <v>32</v>
      </c>
      <c r="AH178" s="68" t="s">
        <v>32</v>
      </c>
      <c r="AI178" s="111">
        <v>15.5375</v>
      </c>
      <c r="AJ178" s="68" t="s">
        <v>32</v>
      </c>
      <c r="AK178" s="111">
        <v>12.8925</v>
      </c>
      <c r="AL178" s="68">
        <v>0</v>
      </c>
      <c r="AM178" s="68" t="s">
        <v>93</v>
      </c>
      <c r="AN178" s="68" t="s">
        <v>28</v>
      </c>
      <c r="AO178" s="68" t="s">
        <v>32</v>
      </c>
      <c r="AP178" s="68" t="s">
        <v>32</v>
      </c>
      <c r="AQ178" s="68" t="s">
        <v>32</v>
      </c>
      <c r="AR178" s="117"/>
      <c r="AS178" s="68"/>
      <c r="AT178" s="68"/>
    </row>
    <row r="179" spans="1:46" ht="15.75" x14ac:dyDescent="0.25">
      <c r="A179" s="68" t="s">
        <v>240</v>
      </c>
      <c r="B179" s="108">
        <v>41132</v>
      </c>
      <c r="C179" s="68" t="s">
        <v>106</v>
      </c>
      <c r="D179" s="68" t="s">
        <v>241</v>
      </c>
      <c r="E179" s="68" t="s">
        <v>108</v>
      </c>
      <c r="F179" s="68" t="s">
        <v>32</v>
      </c>
      <c r="G179" s="52" t="s">
        <v>28</v>
      </c>
      <c r="H179" s="68" t="str">
        <f>VLOOKUP($G179,'[1]Site Code Table'!$A$2:$Q$301,7,FALSE)</f>
        <v>O</v>
      </c>
      <c r="I179" s="68" t="s">
        <v>99</v>
      </c>
      <c r="J179" s="68" t="str">
        <f>VLOOKUP($G179,'[1]Site Code Table'!$A$2:$Q$301,2,FALSE)</f>
        <v>South McQuesten River</v>
      </c>
      <c r="K179" s="68" t="str">
        <f>VLOOKUP($G179,'[1]Site Code Table'!$A$2:$Q$301,4,FALSE)</f>
        <v>South McQuesten River</v>
      </c>
      <c r="L179" s="68" t="str">
        <f>VLOOKUP($G179,'[1]Site Code Table'!$A$2:$Q$301,5,FALSE)</f>
        <v>South McQuesten downstream of Haggart Creek mouth</v>
      </c>
      <c r="M179" s="110">
        <f>VLOOKUP($G179,'[1]Site Code Table'!$A$2:$Q$301,10,FALSE)</f>
        <v>63.891559999999998</v>
      </c>
      <c r="N179" s="110">
        <f>VLOOKUP($G179,'[1]Site Code Table'!$A$2:$Q$301,11,FALSE)</f>
        <v>-136.03003000000001</v>
      </c>
      <c r="O179" s="110" t="str">
        <f>VLOOKUP($G179,'[1]Site Code Table'!$A$2:$Q$301,3,FALSE)</f>
        <v>A</v>
      </c>
      <c r="P179" s="110" t="str">
        <f>VLOOKUP($G179,'[1]Site Code Table'!$A$2:$Q$301,13,FALSE)</f>
        <v>High</v>
      </c>
      <c r="Q179" s="111">
        <f>VLOOKUP($G179,'[1]Site Code Table'!$A$2:$Q$301,14,FALSE)</f>
        <v>0</v>
      </c>
      <c r="R179" s="111" t="str">
        <f>VLOOKUP($G179,'[1]Site Code Table'!$A$2:$Q$301,15,FALSE)</f>
        <v>NA</v>
      </c>
      <c r="S179" s="112">
        <f>VLOOKUP($G179,'[1]Site Code Table'!$A$2:$Q$301,16,FALSE)</f>
        <v>25</v>
      </c>
      <c r="T179" s="113" t="str">
        <f t="shared" si="3"/>
        <v>Below</v>
      </c>
      <c r="U179" s="53">
        <v>4.7999999999994714</v>
      </c>
      <c r="V179" s="123">
        <v>0</v>
      </c>
      <c r="W179" s="47">
        <v>375</v>
      </c>
      <c r="X179" s="114">
        <v>8.1</v>
      </c>
      <c r="Y179" s="47">
        <v>2</v>
      </c>
      <c r="Z179" s="112" t="str">
        <f>VLOOKUP($G179,'[1]Site Code Table'!$A$2:$Q$301,17,FALSE)</f>
        <v>NA</v>
      </c>
      <c r="AA179" s="68" t="s">
        <v>32</v>
      </c>
      <c r="AB179" s="68" t="s">
        <v>32</v>
      </c>
      <c r="AC179" s="68" t="s">
        <v>100</v>
      </c>
      <c r="AD179" s="68" t="s">
        <v>32</v>
      </c>
      <c r="AE179" s="68" t="s">
        <v>32</v>
      </c>
      <c r="AF179" s="68" t="s">
        <v>32</v>
      </c>
      <c r="AG179" s="68" t="s">
        <v>32</v>
      </c>
      <c r="AH179" s="68" t="s">
        <v>32</v>
      </c>
      <c r="AI179" s="111">
        <v>14.1</v>
      </c>
      <c r="AJ179" s="68" t="s">
        <v>32</v>
      </c>
      <c r="AK179" s="111">
        <v>12.888250000000001</v>
      </c>
      <c r="AL179" s="68">
        <v>0</v>
      </c>
      <c r="AM179" s="68" t="s">
        <v>93</v>
      </c>
      <c r="AN179" s="68" t="s">
        <v>28</v>
      </c>
      <c r="AO179" s="68" t="s">
        <v>32</v>
      </c>
      <c r="AP179" s="68" t="s">
        <v>32</v>
      </c>
      <c r="AQ179" s="68" t="s">
        <v>32</v>
      </c>
      <c r="AR179" s="117"/>
      <c r="AS179" s="68"/>
      <c r="AT179" s="68"/>
    </row>
    <row r="180" spans="1:46" ht="15.75" x14ac:dyDescent="0.25">
      <c r="A180" s="68" t="s">
        <v>242</v>
      </c>
      <c r="B180" s="108">
        <v>41133</v>
      </c>
      <c r="C180" s="68" t="s">
        <v>106</v>
      </c>
      <c r="D180" s="68" t="s">
        <v>243</v>
      </c>
      <c r="E180" s="68" t="s">
        <v>108</v>
      </c>
      <c r="F180" s="68" t="s">
        <v>32</v>
      </c>
      <c r="G180" s="52" t="s">
        <v>28</v>
      </c>
      <c r="H180" s="68" t="str">
        <f>VLOOKUP($G180,'[1]Site Code Table'!$A$2:$Q$301,7,FALSE)</f>
        <v>O</v>
      </c>
      <c r="I180" s="68" t="s">
        <v>99</v>
      </c>
      <c r="J180" s="68" t="str">
        <f>VLOOKUP($G180,'[1]Site Code Table'!$A$2:$Q$301,2,FALSE)</f>
        <v>South McQuesten River</v>
      </c>
      <c r="K180" s="68" t="str">
        <f>VLOOKUP($G180,'[1]Site Code Table'!$A$2:$Q$301,4,FALSE)</f>
        <v>South McQuesten River</v>
      </c>
      <c r="L180" s="68" t="str">
        <f>VLOOKUP($G180,'[1]Site Code Table'!$A$2:$Q$301,5,FALSE)</f>
        <v>South McQuesten downstream of Haggart Creek mouth</v>
      </c>
      <c r="M180" s="110">
        <f>VLOOKUP($G180,'[1]Site Code Table'!$A$2:$Q$301,10,FALSE)</f>
        <v>63.891559999999998</v>
      </c>
      <c r="N180" s="110">
        <f>VLOOKUP($G180,'[1]Site Code Table'!$A$2:$Q$301,11,FALSE)</f>
        <v>-136.03003000000001</v>
      </c>
      <c r="O180" s="110" t="str">
        <f>VLOOKUP($G180,'[1]Site Code Table'!$A$2:$Q$301,3,FALSE)</f>
        <v>A</v>
      </c>
      <c r="P180" s="110" t="str">
        <f>VLOOKUP($G180,'[1]Site Code Table'!$A$2:$Q$301,13,FALSE)</f>
        <v>High</v>
      </c>
      <c r="Q180" s="111">
        <f>VLOOKUP($G180,'[1]Site Code Table'!$A$2:$Q$301,14,FALSE)</f>
        <v>0</v>
      </c>
      <c r="R180" s="111" t="str">
        <f>VLOOKUP($G180,'[1]Site Code Table'!$A$2:$Q$301,15,FALSE)</f>
        <v>NA</v>
      </c>
      <c r="S180" s="112">
        <f>VLOOKUP($G180,'[1]Site Code Table'!$A$2:$Q$301,16,FALSE)</f>
        <v>25</v>
      </c>
      <c r="T180" s="113" t="str">
        <f t="shared" si="3"/>
        <v>Below</v>
      </c>
      <c r="U180" s="53">
        <v>5.9999999999993392</v>
      </c>
      <c r="V180" s="123">
        <v>0</v>
      </c>
      <c r="W180" s="47">
        <v>379</v>
      </c>
      <c r="X180" s="114">
        <v>8.1</v>
      </c>
      <c r="Y180" s="47">
        <v>3</v>
      </c>
      <c r="Z180" s="112" t="str">
        <f>VLOOKUP($G180,'[1]Site Code Table'!$A$2:$Q$301,17,FALSE)</f>
        <v>NA</v>
      </c>
      <c r="AA180" s="68" t="s">
        <v>32</v>
      </c>
      <c r="AB180" s="68" t="s">
        <v>32</v>
      </c>
      <c r="AC180" s="68" t="s">
        <v>100</v>
      </c>
      <c r="AD180" s="68" t="s">
        <v>32</v>
      </c>
      <c r="AE180" s="68" t="s">
        <v>32</v>
      </c>
      <c r="AF180" s="68" t="s">
        <v>32</v>
      </c>
      <c r="AG180" s="68" t="s">
        <v>32</v>
      </c>
      <c r="AH180" s="68" t="s">
        <v>32</v>
      </c>
      <c r="AI180" s="111">
        <v>12.454166666666667</v>
      </c>
      <c r="AJ180" s="68" t="s">
        <v>32</v>
      </c>
      <c r="AK180" s="111">
        <v>12.473833333333337</v>
      </c>
      <c r="AL180" s="68">
        <v>0</v>
      </c>
      <c r="AM180" s="68" t="s">
        <v>93</v>
      </c>
      <c r="AN180" s="68" t="s">
        <v>28</v>
      </c>
      <c r="AO180" s="68" t="s">
        <v>32</v>
      </c>
      <c r="AP180" s="68" t="s">
        <v>32</v>
      </c>
      <c r="AQ180" s="68" t="s">
        <v>32</v>
      </c>
      <c r="AR180" s="117"/>
      <c r="AS180" s="68"/>
      <c r="AT180" s="68"/>
    </row>
    <row r="181" spans="1:46" ht="15.75" x14ac:dyDescent="0.25">
      <c r="A181" s="68" t="s">
        <v>244</v>
      </c>
      <c r="B181" s="108">
        <v>41134</v>
      </c>
      <c r="C181" s="68" t="s">
        <v>106</v>
      </c>
      <c r="D181" s="68" t="s">
        <v>245</v>
      </c>
      <c r="E181" s="68" t="s">
        <v>108</v>
      </c>
      <c r="F181" s="68" t="s">
        <v>32</v>
      </c>
      <c r="G181" s="52" t="s">
        <v>28</v>
      </c>
      <c r="H181" s="68" t="str">
        <f>VLOOKUP($G181,'[1]Site Code Table'!$A$2:$Q$301,7,FALSE)</f>
        <v>O</v>
      </c>
      <c r="I181" s="68" t="s">
        <v>99</v>
      </c>
      <c r="J181" s="68" t="str">
        <f>VLOOKUP($G181,'[1]Site Code Table'!$A$2:$Q$301,2,FALSE)</f>
        <v>South McQuesten River</v>
      </c>
      <c r="K181" s="68" t="str">
        <f>VLOOKUP($G181,'[1]Site Code Table'!$A$2:$Q$301,4,FALSE)</f>
        <v>South McQuesten River</v>
      </c>
      <c r="L181" s="68" t="str">
        <f>VLOOKUP($G181,'[1]Site Code Table'!$A$2:$Q$301,5,FALSE)</f>
        <v>South McQuesten downstream of Haggart Creek mouth</v>
      </c>
      <c r="M181" s="110">
        <f>VLOOKUP($G181,'[1]Site Code Table'!$A$2:$Q$301,10,FALSE)</f>
        <v>63.891559999999998</v>
      </c>
      <c r="N181" s="110">
        <f>VLOOKUP($G181,'[1]Site Code Table'!$A$2:$Q$301,11,FALSE)</f>
        <v>-136.03003000000001</v>
      </c>
      <c r="O181" s="110" t="str">
        <f>VLOOKUP($G181,'[1]Site Code Table'!$A$2:$Q$301,3,FALSE)</f>
        <v>A</v>
      </c>
      <c r="P181" s="110" t="str">
        <f>VLOOKUP($G181,'[1]Site Code Table'!$A$2:$Q$301,13,FALSE)</f>
        <v>High</v>
      </c>
      <c r="Q181" s="111">
        <f>VLOOKUP($G181,'[1]Site Code Table'!$A$2:$Q$301,14,FALSE)</f>
        <v>0</v>
      </c>
      <c r="R181" s="111" t="str">
        <f>VLOOKUP($G181,'[1]Site Code Table'!$A$2:$Q$301,15,FALSE)</f>
        <v>NA</v>
      </c>
      <c r="S181" s="112">
        <f>VLOOKUP($G181,'[1]Site Code Table'!$A$2:$Q$301,16,FALSE)</f>
        <v>25</v>
      </c>
      <c r="T181" s="113" t="str">
        <f t="shared" si="3"/>
        <v>Below</v>
      </c>
      <c r="U181" s="53">
        <v>3.3333333333329662</v>
      </c>
      <c r="V181" s="123">
        <v>0</v>
      </c>
      <c r="W181" s="47">
        <v>379</v>
      </c>
      <c r="X181" s="114">
        <v>8.1</v>
      </c>
      <c r="Y181" s="47">
        <v>2</v>
      </c>
      <c r="Z181" s="112" t="str">
        <f>VLOOKUP($G181,'[1]Site Code Table'!$A$2:$Q$301,17,FALSE)</f>
        <v>NA</v>
      </c>
      <c r="AA181" s="68" t="s">
        <v>32</v>
      </c>
      <c r="AB181" s="68" t="s">
        <v>32</v>
      </c>
      <c r="AC181" s="68" t="s">
        <v>100</v>
      </c>
      <c r="AD181" s="68" t="s">
        <v>32</v>
      </c>
      <c r="AE181" s="68" t="s">
        <v>32</v>
      </c>
      <c r="AF181" s="68" t="s">
        <v>32</v>
      </c>
      <c r="AG181" s="68" t="s">
        <v>32</v>
      </c>
      <c r="AH181" s="68" t="s">
        <v>32</v>
      </c>
      <c r="AI181" s="111">
        <v>15.4</v>
      </c>
      <c r="AJ181" s="68" t="s">
        <v>32</v>
      </c>
      <c r="AK181" s="111">
        <v>12.53825</v>
      </c>
      <c r="AL181" s="68">
        <v>0</v>
      </c>
      <c r="AM181" s="68" t="s">
        <v>93</v>
      </c>
      <c r="AN181" s="68" t="s">
        <v>28</v>
      </c>
      <c r="AO181" s="68" t="s">
        <v>32</v>
      </c>
      <c r="AP181" s="68" t="s">
        <v>32</v>
      </c>
      <c r="AQ181" s="68" t="s">
        <v>32</v>
      </c>
      <c r="AR181" s="117"/>
      <c r="AS181" s="68"/>
      <c r="AT181" s="68"/>
    </row>
    <row r="182" spans="1:46" ht="15.75" x14ac:dyDescent="0.25">
      <c r="A182" s="68" t="s">
        <v>246</v>
      </c>
      <c r="B182" s="108">
        <v>41135</v>
      </c>
      <c r="C182" s="68" t="s">
        <v>106</v>
      </c>
      <c r="D182" s="68" t="s">
        <v>247</v>
      </c>
      <c r="E182" s="68" t="s">
        <v>108</v>
      </c>
      <c r="F182" s="68" t="s">
        <v>32</v>
      </c>
      <c r="G182" s="52" t="s">
        <v>28</v>
      </c>
      <c r="H182" s="68" t="str">
        <f>VLOOKUP($G182,'[1]Site Code Table'!$A$2:$Q$301,7,FALSE)</f>
        <v>O</v>
      </c>
      <c r="I182" s="68" t="s">
        <v>99</v>
      </c>
      <c r="J182" s="68" t="str">
        <f>VLOOKUP($G182,'[1]Site Code Table'!$A$2:$Q$301,2,FALSE)</f>
        <v>South McQuesten River</v>
      </c>
      <c r="K182" s="68" t="str">
        <f>VLOOKUP($G182,'[1]Site Code Table'!$A$2:$Q$301,4,FALSE)</f>
        <v>South McQuesten River</v>
      </c>
      <c r="L182" s="68" t="str">
        <f>VLOOKUP($G182,'[1]Site Code Table'!$A$2:$Q$301,5,FALSE)</f>
        <v>South McQuesten downstream of Haggart Creek mouth</v>
      </c>
      <c r="M182" s="110">
        <f>VLOOKUP($G182,'[1]Site Code Table'!$A$2:$Q$301,10,FALSE)</f>
        <v>63.891559999999998</v>
      </c>
      <c r="N182" s="110">
        <f>VLOOKUP($G182,'[1]Site Code Table'!$A$2:$Q$301,11,FALSE)</f>
        <v>-136.03003000000001</v>
      </c>
      <c r="O182" s="110" t="str">
        <f>VLOOKUP($G182,'[1]Site Code Table'!$A$2:$Q$301,3,FALSE)</f>
        <v>A</v>
      </c>
      <c r="P182" s="110" t="str">
        <f>VLOOKUP($G182,'[1]Site Code Table'!$A$2:$Q$301,13,FALSE)</f>
        <v>High</v>
      </c>
      <c r="Q182" s="111">
        <f>VLOOKUP($G182,'[1]Site Code Table'!$A$2:$Q$301,14,FALSE)</f>
        <v>0</v>
      </c>
      <c r="R182" s="111" t="str">
        <f>VLOOKUP($G182,'[1]Site Code Table'!$A$2:$Q$301,15,FALSE)</f>
        <v>NA</v>
      </c>
      <c r="S182" s="112">
        <f>VLOOKUP($G182,'[1]Site Code Table'!$A$2:$Q$301,16,FALSE)</f>
        <v>25</v>
      </c>
      <c r="T182" s="113" t="str">
        <f t="shared" si="3"/>
        <v>Below</v>
      </c>
      <c r="U182" s="53">
        <v>1.9999999999997797</v>
      </c>
      <c r="V182" s="123">
        <v>0</v>
      </c>
      <c r="W182" s="47">
        <v>380</v>
      </c>
      <c r="X182" s="114">
        <v>8.1</v>
      </c>
      <c r="Y182" s="47">
        <v>3</v>
      </c>
      <c r="Z182" s="112" t="str">
        <f>VLOOKUP($G182,'[1]Site Code Table'!$A$2:$Q$301,17,FALSE)</f>
        <v>NA</v>
      </c>
      <c r="AA182" s="68" t="s">
        <v>32</v>
      </c>
      <c r="AB182" s="68" t="s">
        <v>32</v>
      </c>
      <c r="AC182" s="68" t="s">
        <v>100</v>
      </c>
      <c r="AD182" s="68" t="s">
        <v>32</v>
      </c>
      <c r="AE182" s="68" t="s">
        <v>32</v>
      </c>
      <c r="AF182" s="68" t="s">
        <v>32</v>
      </c>
      <c r="AG182" s="68" t="s">
        <v>32</v>
      </c>
      <c r="AH182" s="68" t="s">
        <v>32</v>
      </c>
      <c r="AI182" s="111">
        <v>13.654166666666669</v>
      </c>
      <c r="AJ182" s="68" t="s">
        <v>32</v>
      </c>
      <c r="AK182" s="111">
        <v>12.342000000000001</v>
      </c>
      <c r="AL182" s="68">
        <v>0</v>
      </c>
      <c r="AM182" s="68" t="s">
        <v>93</v>
      </c>
      <c r="AN182" s="68" t="s">
        <v>28</v>
      </c>
      <c r="AO182" s="68" t="s">
        <v>32</v>
      </c>
      <c r="AP182" s="68" t="s">
        <v>32</v>
      </c>
      <c r="AQ182" s="68" t="s">
        <v>32</v>
      </c>
      <c r="AR182" s="117"/>
      <c r="AS182" s="68"/>
      <c r="AT182" s="68"/>
    </row>
    <row r="183" spans="1:46" ht="15.75" x14ac:dyDescent="0.25">
      <c r="A183" s="68" t="s">
        <v>248</v>
      </c>
      <c r="B183" s="108">
        <v>41136</v>
      </c>
      <c r="C183" s="68" t="s">
        <v>106</v>
      </c>
      <c r="D183" s="68" t="s">
        <v>249</v>
      </c>
      <c r="E183" s="68" t="s">
        <v>108</v>
      </c>
      <c r="F183" s="68" t="s">
        <v>32</v>
      </c>
      <c r="G183" s="52" t="s">
        <v>28</v>
      </c>
      <c r="H183" s="68" t="str">
        <f>VLOOKUP($G183,'[1]Site Code Table'!$A$2:$Q$301,7,FALSE)</f>
        <v>O</v>
      </c>
      <c r="I183" s="68" t="s">
        <v>99</v>
      </c>
      <c r="J183" s="68" t="str">
        <f>VLOOKUP($G183,'[1]Site Code Table'!$A$2:$Q$301,2,FALSE)</f>
        <v>South McQuesten River</v>
      </c>
      <c r="K183" s="68" t="str">
        <f>VLOOKUP($G183,'[1]Site Code Table'!$A$2:$Q$301,4,FALSE)</f>
        <v>South McQuesten River</v>
      </c>
      <c r="L183" s="68" t="str">
        <f>VLOOKUP($G183,'[1]Site Code Table'!$A$2:$Q$301,5,FALSE)</f>
        <v>South McQuesten downstream of Haggart Creek mouth</v>
      </c>
      <c r="M183" s="110">
        <f>VLOOKUP($G183,'[1]Site Code Table'!$A$2:$Q$301,10,FALSE)</f>
        <v>63.891559999999998</v>
      </c>
      <c r="N183" s="110">
        <f>VLOOKUP($G183,'[1]Site Code Table'!$A$2:$Q$301,11,FALSE)</f>
        <v>-136.03003000000001</v>
      </c>
      <c r="O183" s="110" t="str">
        <f>VLOOKUP($G183,'[1]Site Code Table'!$A$2:$Q$301,3,FALSE)</f>
        <v>A</v>
      </c>
      <c r="P183" s="110" t="str">
        <f>VLOOKUP($G183,'[1]Site Code Table'!$A$2:$Q$301,13,FALSE)</f>
        <v>High</v>
      </c>
      <c r="Q183" s="111">
        <f>VLOOKUP($G183,'[1]Site Code Table'!$A$2:$Q$301,14,FALSE)</f>
        <v>0</v>
      </c>
      <c r="R183" s="111" t="str">
        <f>VLOOKUP($G183,'[1]Site Code Table'!$A$2:$Q$301,15,FALSE)</f>
        <v>NA</v>
      </c>
      <c r="S183" s="112">
        <f>VLOOKUP($G183,'[1]Site Code Table'!$A$2:$Q$301,16,FALSE)</f>
        <v>25</v>
      </c>
      <c r="T183" s="113" t="str">
        <f t="shared" si="3"/>
        <v>Below</v>
      </c>
      <c r="U183" s="53">
        <v>3.1999999999996476</v>
      </c>
      <c r="V183" s="123">
        <v>0</v>
      </c>
      <c r="W183" s="47">
        <v>383</v>
      </c>
      <c r="X183" s="114">
        <v>8.1</v>
      </c>
      <c r="Y183" s="47">
        <v>2</v>
      </c>
      <c r="Z183" s="112" t="str">
        <f>VLOOKUP($G183,'[1]Site Code Table'!$A$2:$Q$301,17,FALSE)</f>
        <v>NA</v>
      </c>
      <c r="AA183" s="68" t="s">
        <v>32</v>
      </c>
      <c r="AB183" s="68" t="s">
        <v>32</v>
      </c>
      <c r="AC183" s="68" t="s">
        <v>100</v>
      </c>
      <c r="AD183" s="68" t="s">
        <v>32</v>
      </c>
      <c r="AE183" s="68" t="s">
        <v>32</v>
      </c>
      <c r="AF183" s="68" t="s">
        <v>32</v>
      </c>
      <c r="AG183" s="68" t="s">
        <v>32</v>
      </c>
      <c r="AH183" s="68" t="s">
        <v>32</v>
      </c>
      <c r="AI183" s="111">
        <v>15.183333333333332</v>
      </c>
      <c r="AJ183" s="68" t="s">
        <v>32</v>
      </c>
      <c r="AK183" s="111">
        <v>11.958625</v>
      </c>
      <c r="AL183" s="68">
        <v>0</v>
      </c>
      <c r="AM183" s="68" t="s">
        <v>93</v>
      </c>
      <c r="AN183" s="68" t="s">
        <v>28</v>
      </c>
      <c r="AO183" s="68" t="s">
        <v>32</v>
      </c>
      <c r="AP183" s="68" t="s">
        <v>32</v>
      </c>
      <c r="AQ183" s="68" t="s">
        <v>32</v>
      </c>
      <c r="AR183" s="117"/>
      <c r="AS183" s="68"/>
      <c r="AT183" s="68"/>
    </row>
    <row r="184" spans="1:46" ht="15.75" x14ac:dyDescent="0.25">
      <c r="A184" s="68" t="s">
        <v>250</v>
      </c>
      <c r="B184" s="108">
        <v>41137</v>
      </c>
      <c r="C184" s="68" t="s">
        <v>106</v>
      </c>
      <c r="D184" s="68" t="s">
        <v>251</v>
      </c>
      <c r="E184" s="68" t="s">
        <v>108</v>
      </c>
      <c r="F184" s="68" t="s">
        <v>32</v>
      </c>
      <c r="G184" s="52" t="s">
        <v>28</v>
      </c>
      <c r="H184" s="68" t="str">
        <f>VLOOKUP($G184,'[1]Site Code Table'!$A$2:$Q$301,7,FALSE)</f>
        <v>O</v>
      </c>
      <c r="I184" s="68" t="s">
        <v>99</v>
      </c>
      <c r="J184" s="68" t="str">
        <f>VLOOKUP($G184,'[1]Site Code Table'!$A$2:$Q$301,2,FALSE)</f>
        <v>South McQuesten River</v>
      </c>
      <c r="K184" s="68" t="str">
        <f>VLOOKUP($G184,'[1]Site Code Table'!$A$2:$Q$301,4,FALSE)</f>
        <v>South McQuesten River</v>
      </c>
      <c r="L184" s="68" t="str">
        <f>VLOOKUP($G184,'[1]Site Code Table'!$A$2:$Q$301,5,FALSE)</f>
        <v>South McQuesten downstream of Haggart Creek mouth</v>
      </c>
      <c r="M184" s="110">
        <f>VLOOKUP($G184,'[1]Site Code Table'!$A$2:$Q$301,10,FALSE)</f>
        <v>63.891559999999998</v>
      </c>
      <c r="N184" s="110">
        <f>VLOOKUP($G184,'[1]Site Code Table'!$A$2:$Q$301,11,FALSE)</f>
        <v>-136.03003000000001</v>
      </c>
      <c r="O184" s="110" t="str">
        <f>VLOOKUP($G184,'[1]Site Code Table'!$A$2:$Q$301,3,FALSE)</f>
        <v>A</v>
      </c>
      <c r="P184" s="110" t="str">
        <f>VLOOKUP($G184,'[1]Site Code Table'!$A$2:$Q$301,13,FALSE)</f>
        <v>High</v>
      </c>
      <c r="Q184" s="111">
        <f>VLOOKUP($G184,'[1]Site Code Table'!$A$2:$Q$301,14,FALSE)</f>
        <v>0</v>
      </c>
      <c r="R184" s="111" t="str">
        <f>VLOOKUP($G184,'[1]Site Code Table'!$A$2:$Q$301,15,FALSE)</f>
        <v>NA</v>
      </c>
      <c r="S184" s="112">
        <f>VLOOKUP($G184,'[1]Site Code Table'!$A$2:$Q$301,16,FALSE)</f>
        <v>25</v>
      </c>
      <c r="T184" s="113" t="str">
        <f t="shared" si="3"/>
        <v>Below</v>
      </c>
      <c r="U184" s="53">
        <v>3.0000000000004095</v>
      </c>
      <c r="V184" s="123">
        <v>0</v>
      </c>
      <c r="W184" s="47">
        <v>381</v>
      </c>
      <c r="X184" s="114">
        <v>8.1</v>
      </c>
      <c r="Y184" s="47">
        <v>3</v>
      </c>
      <c r="Z184" s="112" t="str">
        <f>VLOOKUP($G184,'[1]Site Code Table'!$A$2:$Q$301,17,FALSE)</f>
        <v>NA</v>
      </c>
      <c r="AA184" s="68" t="s">
        <v>32</v>
      </c>
      <c r="AB184" s="68" t="s">
        <v>32</v>
      </c>
      <c r="AC184" s="68" t="s">
        <v>100</v>
      </c>
      <c r="AD184" s="68" t="s">
        <v>32</v>
      </c>
      <c r="AE184" s="68" t="s">
        <v>32</v>
      </c>
      <c r="AF184" s="68" t="s">
        <v>32</v>
      </c>
      <c r="AG184" s="68" t="s">
        <v>32</v>
      </c>
      <c r="AH184" s="68" t="s">
        <v>32</v>
      </c>
      <c r="AI184" s="111">
        <v>15.654166666666663</v>
      </c>
      <c r="AJ184" s="68" t="s">
        <v>32</v>
      </c>
      <c r="AK184" s="111">
        <v>12.305458333333332</v>
      </c>
      <c r="AL184" s="68">
        <v>0</v>
      </c>
      <c r="AM184" s="68" t="s">
        <v>93</v>
      </c>
      <c r="AN184" s="68" t="s">
        <v>28</v>
      </c>
      <c r="AO184" s="68" t="s">
        <v>32</v>
      </c>
      <c r="AP184" s="68" t="s">
        <v>32</v>
      </c>
      <c r="AQ184" s="68" t="s">
        <v>32</v>
      </c>
      <c r="AR184" s="117"/>
      <c r="AS184" s="68"/>
      <c r="AT184" s="68"/>
    </row>
    <row r="185" spans="1:46" ht="15.75" x14ac:dyDescent="0.25">
      <c r="A185" s="68" t="s">
        <v>252</v>
      </c>
      <c r="B185" s="108">
        <v>41138</v>
      </c>
      <c r="C185" s="68" t="s">
        <v>106</v>
      </c>
      <c r="D185" s="68" t="s">
        <v>253</v>
      </c>
      <c r="E185" s="68" t="s">
        <v>108</v>
      </c>
      <c r="F185" s="68" t="s">
        <v>32</v>
      </c>
      <c r="G185" s="52" t="s">
        <v>28</v>
      </c>
      <c r="H185" s="68" t="str">
        <f>VLOOKUP($G185,'[1]Site Code Table'!$A$2:$Q$301,7,FALSE)</f>
        <v>O</v>
      </c>
      <c r="I185" s="68" t="s">
        <v>99</v>
      </c>
      <c r="J185" s="68" t="str">
        <f>VLOOKUP($G185,'[1]Site Code Table'!$A$2:$Q$301,2,FALSE)</f>
        <v>South McQuesten River</v>
      </c>
      <c r="K185" s="68" t="str">
        <f>VLOOKUP($G185,'[1]Site Code Table'!$A$2:$Q$301,4,FALSE)</f>
        <v>South McQuesten River</v>
      </c>
      <c r="L185" s="68" t="str">
        <f>VLOOKUP($G185,'[1]Site Code Table'!$A$2:$Q$301,5,FALSE)</f>
        <v>South McQuesten downstream of Haggart Creek mouth</v>
      </c>
      <c r="M185" s="110">
        <f>VLOOKUP($G185,'[1]Site Code Table'!$A$2:$Q$301,10,FALSE)</f>
        <v>63.891559999999998</v>
      </c>
      <c r="N185" s="110">
        <f>VLOOKUP($G185,'[1]Site Code Table'!$A$2:$Q$301,11,FALSE)</f>
        <v>-136.03003000000001</v>
      </c>
      <c r="O185" s="110" t="str">
        <f>VLOOKUP($G185,'[1]Site Code Table'!$A$2:$Q$301,3,FALSE)</f>
        <v>A</v>
      </c>
      <c r="P185" s="110" t="str">
        <f>VLOOKUP($G185,'[1]Site Code Table'!$A$2:$Q$301,13,FALSE)</f>
        <v>High</v>
      </c>
      <c r="Q185" s="111">
        <f>VLOOKUP($G185,'[1]Site Code Table'!$A$2:$Q$301,14,FALSE)</f>
        <v>0</v>
      </c>
      <c r="R185" s="111" t="str">
        <f>VLOOKUP($G185,'[1]Site Code Table'!$A$2:$Q$301,15,FALSE)</f>
        <v>NA</v>
      </c>
      <c r="S185" s="112">
        <f>VLOOKUP($G185,'[1]Site Code Table'!$A$2:$Q$301,16,FALSE)</f>
        <v>25</v>
      </c>
      <c r="T185" s="113" t="str">
        <f t="shared" si="3"/>
        <v>Below</v>
      </c>
      <c r="U185" s="53">
        <v>3.3333333333337065</v>
      </c>
      <c r="V185" s="47" t="s">
        <v>32</v>
      </c>
      <c r="W185" s="47">
        <v>382</v>
      </c>
      <c r="X185" s="114">
        <v>8.1</v>
      </c>
      <c r="Y185" s="47">
        <v>3</v>
      </c>
      <c r="Z185" s="112" t="str">
        <f>VLOOKUP($G185,'[1]Site Code Table'!$A$2:$Q$301,17,FALSE)</f>
        <v>NA</v>
      </c>
      <c r="AA185" s="68" t="s">
        <v>32</v>
      </c>
      <c r="AB185" s="68" t="s">
        <v>32</v>
      </c>
      <c r="AC185" s="68" t="s">
        <v>100</v>
      </c>
      <c r="AD185" s="68" t="s">
        <v>32</v>
      </c>
      <c r="AE185" s="68" t="s">
        <v>32</v>
      </c>
      <c r="AF185" s="68" t="s">
        <v>32</v>
      </c>
      <c r="AG185" s="68" t="s">
        <v>32</v>
      </c>
      <c r="AH185" s="68" t="s">
        <v>32</v>
      </c>
      <c r="AI185" s="111">
        <v>13.908333333333333</v>
      </c>
      <c r="AJ185" s="68" t="s">
        <v>32</v>
      </c>
      <c r="AK185" s="111">
        <v>12.500166666666665</v>
      </c>
      <c r="AL185" s="68">
        <v>0.7</v>
      </c>
      <c r="AM185" s="68" t="s">
        <v>93</v>
      </c>
      <c r="AN185" s="68" t="s">
        <v>28</v>
      </c>
      <c r="AO185" s="68" t="s">
        <v>32</v>
      </c>
      <c r="AP185" s="68" t="s">
        <v>32</v>
      </c>
      <c r="AQ185" s="68" t="s">
        <v>32</v>
      </c>
      <c r="AR185" s="117"/>
      <c r="AS185" s="68"/>
      <c r="AT185" s="68"/>
    </row>
    <row r="186" spans="1:46" ht="15.75" x14ac:dyDescent="0.25">
      <c r="A186" s="68" t="s">
        <v>254</v>
      </c>
      <c r="B186" s="108">
        <v>41139</v>
      </c>
      <c r="C186" s="68" t="s">
        <v>106</v>
      </c>
      <c r="D186" s="68" t="s">
        <v>255</v>
      </c>
      <c r="E186" s="68" t="s">
        <v>108</v>
      </c>
      <c r="F186" s="68" t="s">
        <v>32</v>
      </c>
      <c r="G186" s="52" t="s">
        <v>28</v>
      </c>
      <c r="H186" s="68" t="str">
        <f>VLOOKUP($G186,'[1]Site Code Table'!$A$2:$Q$301,7,FALSE)</f>
        <v>O</v>
      </c>
      <c r="I186" s="68" t="s">
        <v>99</v>
      </c>
      <c r="J186" s="68" t="str">
        <f>VLOOKUP($G186,'[1]Site Code Table'!$A$2:$Q$301,2,FALSE)</f>
        <v>South McQuesten River</v>
      </c>
      <c r="K186" s="68" t="str">
        <f>VLOOKUP($G186,'[1]Site Code Table'!$A$2:$Q$301,4,FALSE)</f>
        <v>South McQuesten River</v>
      </c>
      <c r="L186" s="68" t="str">
        <f>VLOOKUP($G186,'[1]Site Code Table'!$A$2:$Q$301,5,FALSE)</f>
        <v>South McQuesten downstream of Haggart Creek mouth</v>
      </c>
      <c r="M186" s="110">
        <f>VLOOKUP($G186,'[1]Site Code Table'!$A$2:$Q$301,10,FALSE)</f>
        <v>63.891559999999998</v>
      </c>
      <c r="N186" s="110">
        <f>VLOOKUP($G186,'[1]Site Code Table'!$A$2:$Q$301,11,FALSE)</f>
        <v>-136.03003000000001</v>
      </c>
      <c r="O186" s="110" t="str">
        <f>VLOOKUP($G186,'[1]Site Code Table'!$A$2:$Q$301,3,FALSE)</f>
        <v>A</v>
      </c>
      <c r="P186" s="110" t="str">
        <f>VLOOKUP($G186,'[1]Site Code Table'!$A$2:$Q$301,13,FALSE)</f>
        <v>High</v>
      </c>
      <c r="Q186" s="111">
        <f>VLOOKUP($G186,'[1]Site Code Table'!$A$2:$Q$301,14,FALSE)</f>
        <v>0</v>
      </c>
      <c r="R186" s="111" t="str">
        <f>VLOOKUP($G186,'[1]Site Code Table'!$A$2:$Q$301,15,FALSE)</f>
        <v>NA</v>
      </c>
      <c r="S186" s="112">
        <f>VLOOKUP($G186,'[1]Site Code Table'!$A$2:$Q$301,16,FALSE)</f>
        <v>25</v>
      </c>
      <c r="T186" s="47" t="s">
        <v>32</v>
      </c>
      <c r="U186" s="47" t="s">
        <v>32</v>
      </c>
      <c r="V186" s="47" t="s">
        <v>32</v>
      </c>
      <c r="W186" s="47" t="s">
        <v>32</v>
      </c>
      <c r="X186" s="47" t="s">
        <v>32</v>
      </c>
      <c r="Y186" s="47" t="s">
        <v>32</v>
      </c>
      <c r="Z186" s="112" t="str">
        <f>VLOOKUP($G186,'[1]Site Code Table'!$A$2:$Q$301,17,FALSE)</f>
        <v>NA</v>
      </c>
      <c r="AA186" s="68" t="s">
        <v>32</v>
      </c>
      <c r="AB186" s="68" t="s">
        <v>32</v>
      </c>
      <c r="AC186" s="68" t="s">
        <v>100</v>
      </c>
      <c r="AD186" s="68" t="s">
        <v>32</v>
      </c>
      <c r="AE186" s="68" t="s">
        <v>32</v>
      </c>
      <c r="AF186" s="68" t="s">
        <v>32</v>
      </c>
      <c r="AG186" s="68" t="s">
        <v>32</v>
      </c>
      <c r="AH186" s="68" t="s">
        <v>32</v>
      </c>
      <c r="AI186" s="111">
        <v>11.445833333333333</v>
      </c>
      <c r="AJ186" s="68" t="s">
        <v>32</v>
      </c>
      <c r="AK186" s="111">
        <v>11.705958333333335</v>
      </c>
      <c r="AL186" s="68">
        <v>0</v>
      </c>
      <c r="AM186" s="68" t="s">
        <v>93</v>
      </c>
      <c r="AN186" s="68" t="s">
        <v>28</v>
      </c>
      <c r="AO186" s="68" t="s">
        <v>32</v>
      </c>
      <c r="AP186" s="68" t="s">
        <v>32</v>
      </c>
      <c r="AQ186" s="68" t="s">
        <v>32</v>
      </c>
      <c r="AR186" s="117" t="s">
        <v>256</v>
      </c>
      <c r="AS186" s="68"/>
      <c r="AT186" s="68"/>
    </row>
    <row r="187" spans="1:46" ht="15.75" x14ac:dyDescent="0.25">
      <c r="A187" s="68" t="s">
        <v>257</v>
      </c>
      <c r="B187" s="108">
        <v>41140</v>
      </c>
      <c r="C187" s="68" t="s">
        <v>106</v>
      </c>
      <c r="D187" s="68" t="s">
        <v>258</v>
      </c>
      <c r="E187" s="68" t="s">
        <v>108</v>
      </c>
      <c r="F187" s="68" t="s">
        <v>32</v>
      </c>
      <c r="G187" s="52" t="s">
        <v>28</v>
      </c>
      <c r="H187" s="68" t="str">
        <f>VLOOKUP($G187,'[1]Site Code Table'!$A$2:$Q$301,7,FALSE)</f>
        <v>O</v>
      </c>
      <c r="I187" s="68" t="s">
        <v>99</v>
      </c>
      <c r="J187" s="68" t="str">
        <f>VLOOKUP($G187,'[1]Site Code Table'!$A$2:$Q$301,2,FALSE)</f>
        <v>South McQuesten River</v>
      </c>
      <c r="K187" s="68" t="str">
        <f>VLOOKUP($G187,'[1]Site Code Table'!$A$2:$Q$301,4,FALSE)</f>
        <v>South McQuesten River</v>
      </c>
      <c r="L187" s="68" t="str">
        <f>VLOOKUP($G187,'[1]Site Code Table'!$A$2:$Q$301,5,FALSE)</f>
        <v>South McQuesten downstream of Haggart Creek mouth</v>
      </c>
      <c r="M187" s="110">
        <f>VLOOKUP($G187,'[1]Site Code Table'!$A$2:$Q$301,10,FALSE)</f>
        <v>63.891559999999998</v>
      </c>
      <c r="N187" s="110">
        <f>VLOOKUP($G187,'[1]Site Code Table'!$A$2:$Q$301,11,FALSE)</f>
        <v>-136.03003000000001</v>
      </c>
      <c r="O187" s="110" t="str">
        <f>VLOOKUP($G187,'[1]Site Code Table'!$A$2:$Q$301,3,FALSE)</f>
        <v>A</v>
      </c>
      <c r="P187" s="110" t="str">
        <f>VLOOKUP($G187,'[1]Site Code Table'!$A$2:$Q$301,13,FALSE)</f>
        <v>High</v>
      </c>
      <c r="Q187" s="111">
        <f>VLOOKUP($G187,'[1]Site Code Table'!$A$2:$Q$301,14,FALSE)</f>
        <v>0</v>
      </c>
      <c r="R187" s="111" t="str">
        <f>VLOOKUP($G187,'[1]Site Code Table'!$A$2:$Q$301,15,FALSE)</f>
        <v>NA</v>
      </c>
      <c r="S187" s="112">
        <f>VLOOKUP($G187,'[1]Site Code Table'!$A$2:$Q$301,16,FALSE)</f>
        <v>25</v>
      </c>
      <c r="T187" s="47" t="s">
        <v>32</v>
      </c>
      <c r="U187" s="47" t="s">
        <v>32</v>
      </c>
      <c r="V187" s="47" t="s">
        <v>32</v>
      </c>
      <c r="W187" s="47" t="s">
        <v>32</v>
      </c>
      <c r="X187" s="47" t="s">
        <v>32</v>
      </c>
      <c r="Y187" s="47" t="s">
        <v>32</v>
      </c>
      <c r="Z187" s="112" t="str">
        <f>VLOOKUP($G187,'[1]Site Code Table'!$A$2:$Q$301,17,FALSE)</f>
        <v>NA</v>
      </c>
      <c r="AA187" s="68" t="s">
        <v>32</v>
      </c>
      <c r="AB187" s="68" t="s">
        <v>32</v>
      </c>
      <c r="AC187" s="68" t="s">
        <v>100</v>
      </c>
      <c r="AD187" s="68" t="s">
        <v>32</v>
      </c>
      <c r="AE187" s="68" t="s">
        <v>32</v>
      </c>
      <c r="AF187" s="68" t="s">
        <v>32</v>
      </c>
      <c r="AG187" s="68" t="s">
        <v>32</v>
      </c>
      <c r="AH187" s="68" t="s">
        <v>32</v>
      </c>
      <c r="AI187" s="111">
        <v>11.083333333333334</v>
      </c>
      <c r="AJ187" s="68" t="s">
        <v>32</v>
      </c>
      <c r="AK187" s="111">
        <v>11.064291666666668</v>
      </c>
      <c r="AL187" s="68">
        <v>0</v>
      </c>
      <c r="AM187" s="68" t="s">
        <v>93</v>
      </c>
      <c r="AN187" s="68" t="s">
        <v>28</v>
      </c>
      <c r="AO187" s="68" t="s">
        <v>32</v>
      </c>
      <c r="AP187" s="68" t="s">
        <v>32</v>
      </c>
      <c r="AQ187" s="68" t="s">
        <v>32</v>
      </c>
      <c r="AR187" s="117" t="s">
        <v>256</v>
      </c>
      <c r="AS187" s="68"/>
      <c r="AT187" s="68"/>
    </row>
    <row r="188" spans="1:46" ht="15.75" x14ac:dyDescent="0.25">
      <c r="A188" s="68" t="s">
        <v>259</v>
      </c>
      <c r="B188" s="108">
        <v>41116</v>
      </c>
      <c r="C188" s="68" t="s">
        <v>106</v>
      </c>
      <c r="D188" s="68" t="s">
        <v>260</v>
      </c>
      <c r="E188" s="68" t="s">
        <v>108</v>
      </c>
      <c r="F188" s="68" t="s">
        <v>32</v>
      </c>
      <c r="G188" s="52" t="s">
        <v>21</v>
      </c>
      <c r="H188" s="68" t="str">
        <f>VLOOKUP($G188,'[1]Site Code Table'!$A$2:$Q$301,7,FALSE)</f>
        <v>MT</v>
      </c>
      <c r="I188" s="68" t="s">
        <v>92</v>
      </c>
      <c r="J188" s="68" t="str">
        <f>VLOOKUP($G188,'[1]Site Code Table'!$A$2:$Q$301,2,FALSE)</f>
        <v>South McQuesten River</v>
      </c>
      <c r="K188" s="68" t="str">
        <f>VLOOKUP($G188,'[1]Site Code Table'!$A$2:$Q$301,4,FALSE)</f>
        <v>South McQuesten River</v>
      </c>
      <c r="L188" s="68" t="str">
        <f>VLOOKUP($G188,'[1]Site Code Table'!$A$2:$Q$301,5,FALSE)</f>
        <v>South McQuesten near the mouth at the Alaska Highway bridge</v>
      </c>
      <c r="M188" s="110">
        <f>VLOOKUP($G188,'[1]Site Code Table'!$A$2:$Q$301,10,FALSE)</f>
        <v>63.555370000000003</v>
      </c>
      <c r="N188" s="110">
        <f>VLOOKUP($G188,'[1]Site Code Table'!$A$2:$Q$301,11,FALSE)</f>
        <v>-137.4127</v>
      </c>
      <c r="O188" s="110" t="str">
        <f>VLOOKUP($G188,'[1]Site Code Table'!$A$2:$Q$301,3,FALSE)</f>
        <v>A</v>
      </c>
      <c r="P188" s="110" t="str">
        <f>VLOOKUP($G188,'[1]Site Code Table'!$A$2:$Q$301,13,FALSE)</f>
        <v>High</v>
      </c>
      <c r="Q188" s="111">
        <f>VLOOKUP($G188,'[1]Site Code Table'!$A$2:$Q$301,14,FALSE)</f>
        <v>0</v>
      </c>
      <c r="R188" s="111" t="str">
        <f>VLOOKUP($G188,'[1]Site Code Table'!$A$2:$Q$301,15,FALSE)</f>
        <v>NA</v>
      </c>
      <c r="S188" s="112">
        <f>VLOOKUP($G188,'[1]Site Code Table'!$A$2:$Q$301,16,FALSE)</f>
        <v>25</v>
      </c>
      <c r="T188" s="113" t="str">
        <f t="shared" ref="T188:T209" si="4">IF(S188&gt;U188,"Below","Above")</f>
        <v>Below</v>
      </c>
      <c r="U188" s="53">
        <v>8.3333333333331563</v>
      </c>
      <c r="V188" s="123">
        <v>0</v>
      </c>
      <c r="W188" s="47">
        <v>300</v>
      </c>
      <c r="X188" s="114">
        <v>8.1999999999999993</v>
      </c>
      <c r="Y188" s="47">
        <v>2</v>
      </c>
      <c r="Z188" s="112" t="str">
        <f>VLOOKUP($G188,'[1]Site Code Table'!$A$2:$Q$301,17,FALSE)</f>
        <v xml:space="preserve"> 09DD004</v>
      </c>
      <c r="AA188" s="68" t="s">
        <v>32</v>
      </c>
      <c r="AB188" s="68" t="s">
        <v>32</v>
      </c>
      <c r="AC188" s="68" t="s">
        <v>32</v>
      </c>
      <c r="AD188" s="68" t="s">
        <v>32</v>
      </c>
      <c r="AE188" s="68">
        <v>71</v>
      </c>
      <c r="AF188" s="116">
        <f t="shared" ref="AF188:AF209" si="5">(U188*AE188*(3600/1000) *24)</f>
        <v>51119.999999998923</v>
      </c>
      <c r="AG188" s="68" t="s">
        <v>32</v>
      </c>
      <c r="AH188" s="68" t="s">
        <v>32</v>
      </c>
      <c r="AI188" s="111">
        <v>16.066666666666666</v>
      </c>
      <c r="AJ188" s="68" t="s">
        <v>32</v>
      </c>
      <c r="AK188" s="111">
        <v>11.925083333333335</v>
      </c>
      <c r="AL188" s="68">
        <v>0</v>
      </c>
      <c r="AM188" s="68" t="s">
        <v>93</v>
      </c>
      <c r="AN188" s="68" t="s">
        <v>21</v>
      </c>
      <c r="AO188" s="68" t="s">
        <v>32</v>
      </c>
      <c r="AP188" s="68" t="s">
        <v>32</v>
      </c>
      <c r="AQ188" s="68" t="s">
        <v>32</v>
      </c>
      <c r="AR188" s="124" t="s">
        <v>261</v>
      </c>
      <c r="AS188" s="68"/>
      <c r="AT188" s="68"/>
    </row>
    <row r="189" spans="1:46" ht="15.75" x14ac:dyDescent="0.25">
      <c r="A189" s="68" t="s">
        <v>262</v>
      </c>
      <c r="B189" s="108">
        <v>41117</v>
      </c>
      <c r="C189" s="68" t="s">
        <v>106</v>
      </c>
      <c r="D189" s="68" t="s">
        <v>263</v>
      </c>
      <c r="E189" s="68" t="s">
        <v>108</v>
      </c>
      <c r="F189" s="68" t="s">
        <v>32</v>
      </c>
      <c r="G189" s="52" t="s">
        <v>21</v>
      </c>
      <c r="H189" s="68" t="str">
        <f>VLOOKUP($G189,'[1]Site Code Table'!$A$2:$Q$301,7,FALSE)</f>
        <v>MT</v>
      </c>
      <c r="I189" s="68" t="s">
        <v>92</v>
      </c>
      <c r="J189" s="68" t="str">
        <f>VLOOKUP($G189,'[1]Site Code Table'!$A$2:$Q$301,2,FALSE)</f>
        <v>South McQuesten River</v>
      </c>
      <c r="K189" s="68" t="str">
        <f>VLOOKUP($G189,'[1]Site Code Table'!$A$2:$Q$301,4,FALSE)</f>
        <v>South McQuesten River</v>
      </c>
      <c r="L189" s="68" t="str">
        <f>VLOOKUP($G189,'[1]Site Code Table'!$A$2:$Q$301,5,FALSE)</f>
        <v>South McQuesten near the mouth at the Alaska Highway bridge</v>
      </c>
      <c r="M189" s="110">
        <f>VLOOKUP($G189,'[1]Site Code Table'!$A$2:$Q$301,10,FALSE)</f>
        <v>63.555370000000003</v>
      </c>
      <c r="N189" s="110">
        <f>VLOOKUP($G189,'[1]Site Code Table'!$A$2:$Q$301,11,FALSE)</f>
        <v>-137.4127</v>
      </c>
      <c r="O189" s="110" t="str">
        <f>VLOOKUP($G189,'[1]Site Code Table'!$A$2:$Q$301,3,FALSE)</f>
        <v>A</v>
      </c>
      <c r="P189" s="110" t="str">
        <f>VLOOKUP($G189,'[1]Site Code Table'!$A$2:$Q$301,13,FALSE)</f>
        <v>High</v>
      </c>
      <c r="Q189" s="111">
        <f>VLOOKUP($G189,'[1]Site Code Table'!$A$2:$Q$301,14,FALSE)</f>
        <v>0</v>
      </c>
      <c r="R189" s="111" t="str">
        <f>VLOOKUP($G189,'[1]Site Code Table'!$A$2:$Q$301,15,FALSE)</f>
        <v>NA</v>
      </c>
      <c r="S189" s="112">
        <f>VLOOKUP($G189,'[1]Site Code Table'!$A$2:$Q$301,16,FALSE)</f>
        <v>25</v>
      </c>
      <c r="T189" s="113" t="str">
        <f t="shared" si="4"/>
        <v>Below</v>
      </c>
      <c r="U189" s="53">
        <v>5.9999999999993392</v>
      </c>
      <c r="V189" s="123">
        <v>0</v>
      </c>
      <c r="W189" s="47">
        <v>300</v>
      </c>
      <c r="X189" s="114">
        <v>8.1</v>
      </c>
      <c r="Y189" s="47">
        <v>2</v>
      </c>
      <c r="Z189" s="112" t="str">
        <f>VLOOKUP($G189,'[1]Site Code Table'!$A$2:$Q$301,17,FALSE)</f>
        <v xml:space="preserve"> 09DD004</v>
      </c>
      <c r="AA189" s="68" t="s">
        <v>32</v>
      </c>
      <c r="AB189" s="68" t="s">
        <v>32</v>
      </c>
      <c r="AC189" s="68" t="s">
        <v>32</v>
      </c>
      <c r="AD189" s="68" t="s">
        <v>32</v>
      </c>
      <c r="AE189" s="68">
        <v>68.2</v>
      </c>
      <c r="AF189" s="116">
        <f t="shared" si="5"/>
        <v>35354.879999996112</v>
      </c>
      <c r="AG189" s="68" t="s">
        <v>32</v>
      </c>
      <c r="AH189" s="68" t="s">
        <v>32</v>
      </c>
      <c r="AI189" s="111">
        <v>17.979166666666668</v>
      </c>
      <c r="AJ189" s="68" t="s">
        <v>32</v>
      </c>
      <c r="AK189" s="111">
        <v>12.754791666666669</v>
      </c>
      <c r="AL189" s="68">
        <v>0</v>
      </c>
      <c r="AM189" s="68" t="s">
        <v>93</v>
      </c>
      <c r="AN189" s="68" t="s">
        <v>21</v>
      </c>
      <c r="AO189" s="68" t="s">
        <v>32</v>
      </c>
      <c r="AP189" s="68" t="s">
        <v>32</v>
      </c>
      <c r="AQ189" s="68" t="s">
        <v>32</v>
      </c>
      <c r="AR189" s="117"/>
      <c r="AS189" s="68"/>
      <c r="AT189" s="68"/>
    </row>
    <row r="190" spans="1:46" ht="15.75" x14ac:dyDescent="0.25">
      <c r="A190" s="68" t="s">
        <v>264</v>
      </c>
      <c r="B190" s="108">
        <v>41118</v>
      </c>
      <c r="C190" s="68" t="s">
        <v>106</v>
      </c>
      <c r="D190" s="68" t="s">
        <v>265</v>
      </c>
      <c r="E190" s="68" t="s">
        <v>108</v>
      </c>
      <c r="F190" s="68" t="s">
        <v>32</v>
      </c>
      <c r="G190" s="52" t="s">
        <v>21</v>
      </c>
      <c r="H190" s="68" t="str">
        <f>VLOOKUP($G190,'[1]Site Code Table'!$A$2:$Q$301,7,FALSE)</f>
        <v>MT</v>
      </c>
      <c r="I190" s="68" t="s">
        <v>92</v>
      </c>
      <c r="J190" s="68" t="str">
        <f>VLOOKUP($G190,'[1]Site Code Table'!$A$2:$Q$301,2,FALSE)</f>
        <v>South McQuesten River</v>
      </c>
      <c r="K190" s="68" t="str">
        <f>VLOOKUP($G190,'[1]Site Code Table'!$A$2:$Q$301,4,FALSE)</f>
        <v>South McQuesten River</v>
      </c>
      <c r="L190" s="68" t="str">
        <f>VLOOKUP($G190,'[1]Site Code Table'!$A$2:$Q$301,5,FALSE)</f>
        <v>South McQuesten near the mouth at the Alaska Highway bridge</v>
      </c>
      <c r="M190" s="110">
        <f>VLOOKUP($G190,'[1]Site Code Table'!$A$2:$Q$301,10,FALSE)</f>
        <v>63.555370000000003</v>
      </c>
      <c r="N190" s="110">
        <f>VLOOKUP($G190,'[1]Site Code Table'!$A$2:$Q$301,11,FALSE)</f>
        <v>-137.4127</v>
      </c>
      <c r="O190" s="110" t="str">
        <f>VLOOKUP($G190,'[1]Site Code Table'!$A$2:$Q$301,3,FALSE)</f>
        <v>A</v>
      </c>
      <c r="P190" s="110" t="str">
        <f>VLOOKUP($G190,'[1]Site Code Table'!$A$2:$Q$301,13,FALSE)</f>
        <v>High</v>
      </c>
      <c r="Q190" s="111">
        <f>VLOOKUP($G190,'[1]Site Code Table'!$A$2:$Q$301,14,FALSE)</f>
        <v>0</v>
      </c>
      <c r="R190" s="111" t="str">
        <f>VLOOKUP($G190,'[1]Site Code Table'!$A$2:$Q$301,15,FALSE)</f>
        <v>NA</v>
      </c>
      <c r="S190" s="112">
        <f>VLOOKUP($G190,'[1]Site Code Table'!$A$2:$Q$301,16,FALSE)</f>
        <v>25</v>
      </c>
      <c r="T190" s="113" t="str">
        <f t="shared" si="4"/>
        <v>Below</v>
      </c>
      <c r="U190" s="53">
        <v>6.0000000000002274</v>
      </c>
      <c r="V190" s="123">
        <v>0</v>
      </c>
      <c r="W190" s="47">
        <v>305</v>
      </c>
      <c r="X190" s="114">
        <v>8.1</v>
      </c>
      <c r="Y190" s="47">
        <v>3</v>
      </c>
      <c r="Z190" s="112" t="str">
        <f>VLOOKUP($G190,'[1]Site Code Table'!$A$2:$Q$301,17,FALSE)</f>
        <v xml:space="preserve"> 09DD004</v>
      </c>
      <c r="AA190" s="68" t="s">
        <v>32</v>
      </c>
      <c r="AB190" s="68" t="s">
        <v>32</v>
      </c>
      <c r="AC190" s="68" t="s">
        <v>32</v>
      </c>
      <c r="AD190" s="68" t="s">
        <v>32</v>
      </c>
      <c r="AE190" s="68">
        <v>65.099999999999994</v>
      </c>
      <c r="AF190" s="116">
        <f t="shared" si="5"/>
        <v>33747.840000001277</v>
      </c>
      <c r="AG190" s="68" t="s">
        <v>32</v>
      </c>
      <c r="AH190" s="68" t="s">
        <v>32</v>
      </c>
      <c r="AI190" s="111">
        <v>18.008333333333336</v>
      </c>
      <c r="AJ190" s="68" t="s">
        <v>32</v>
      </c>
      <c r="AK190" s="111">
        <v>13.411625000000003</v>
      </c>
      <c r="AL190" s="68">
        <v>0</v>
      </c>
      <c r="AM190" s="68" t="s">
        <v>93</v>
      </c>
      <c r="AN190" s="68" t="s">
        <v>21</v>
      </c>
      <c r="AO190" s="68" t="s">
        <v>32</v>
      </c>
      <c r="AP190" s="68" t="s">
        <v>32</v>
      </c>
      <c r="AQ190" s="68" t="s">
        <v>32</v>
      </c>
      <c r="AR190" s="117"/>
      <c r="AS190" s="68"/>
      <c r="AT190" s="68"/>
    </row>
    <row r="191" spans="1:46" ht="15.75" x14ac:dyDescent="0.25">
      <c r="A191" s="68" t="s">
        <v>266</v>
      </c>
      <c r="B191" s="108">
        <v>41119</v>
      </c>
      <c r="C191" s="68" t="s">
        <v>106</v>
      </c>
      <c r="D191" s="68" t="s">
        <v>267</v>
      </c>
      <c r="E191" s="68" t="s">
        <v>108</v>
      </c>
      <c r="F191" s="68" t="s">
        <v>32</v>
      </c>
      <c r="G191" s="52" t="s">
        <v>21</v>
      </c>
      <c r="H191" s="68" t="str">
        <f>VLOOKUP($G191,'[1]Site Code Table'!$A$2:$Q$301,7,FALSE)</f>
        <v>MT</v>
      </c>
      <c r="I191" s="68" t="s">
        <v>92</v>
      </c>
      <c r="J191" s="68" t="str">
        <f>VLOOKUP($G191,'[1]Site Code Table'!$A$2:$Q$301,2,FALSE)</f>
        <v>South McQuesten River</v>
      </c>
      <c r="K191" s="68" t="str">
        <f>VLOOKUP($G191,'[1]Site Code Table'!$A$2:$Q$301,4,FALSE)</f>
        <v>South McQuesten River</v>
      </c>
      <c r="L191" s="68" t="str">
        <f>VLOOKUP($G191,'[1]Site Code Table'!$A$2:$Q$301,5,FALSE)</f>
        <v>South McQuesten near the mouth at the Alaska Highway bridge</v>
      </c>
      <c r="M191" s="110">
        <f>VLOOKUP($G191,'[1]Site Code Table'!$A$2:$Q$301,10,FALSE)</f>
        <v>63.555370000000003</v>
      </c>
      <c r="N191" s="110">
        <f>VLOOKUP($G191,'[1]Site Code Table'!$A$2:$Q$301,11,FALSE)</f>
        <v>-137.4127</v>
      </c>
      <c r="O191" s="110" t="str">
        <f>VLOOKUP($G191,'[1]Site Code Table'!$A$2:$Q$301,3,FALSE)</f>
        <v>A</v>
      </c>
      <c r="P191" s="110" t="str">
        <f>VLOOKUP($G191,'[1]Site Code Table'!$A$2:$Q$301,13,FALSE)</f>
        <v>High</v>
      </c>
      <c r="Q191" s="111">
        <f>VLOOKUP($G191,'[1]Site Code Table'!$A$2:$Q$301,14,FALSE)</f>
        <v>0</v>
      </c>
      <c r="R191" s="111" t="str">
        <f>VLOOKUP($G191,'[1]Site Code Table'!$A$2:$Q$301,15,FALSE)</f>
        <v>NA</v>
      </c>
      <c r="S191" s="112">
        <f>VLOOKUP($G191,'[1]Site Code Table'!$A$2:$Q$301,16,FALSE)</f>
        <v>25</v>
      </c>
      <c r="T191" s="113" t="str">
        <f t="shared" si="4"/>
        <v>Below</v>
      </c>
      <c r="U191" s="53">
        <v>4.0000000000004476</v>
      </c>
      <c r="V191" s="123">
        <v>0</v>
      </c>
      <c r="W191" s="47">
        <v>307</v>
      </c>
      <c r="X191" s="114">
        <v>8.1</v>
      </c>
      <c r="Y191" s="47">
        <v>2</v>
      </c>
      <c r="Z191" s="112" t="str">
        <f>VLOOKUP($G191,'[1]Site Code Table'!$A$2:$Q$301,17,FALSE)</f>
        <v xml:space="preserve"> 09DD004</v>
      </c>
      <c r="AA191" s="68" t="s">
        <v>32</v>
      </c>
      <c r="AB191" s="68" t="s">
        <v>32</v>
      </c>
      <c r="AC191" s="68" t="s">
        <v>32</v>
      </c>
      <c r="AD191" s="68" t="s">
        <v>32</v>
      </c>
      <c r="AE191" s="68">
        <v>62.1</v>
      </c>
      <c r="AF191" s="116">
        <f t="shared" si="5"/>
        <v>21461.760000002403</v>
      </c>
      <c r="AG191" s="68" t="s">
        <v>32</v>
      </c>
      <c r="AH191" s="68" t="s">
        <v>32</v>
      </c>
      <c r="AI191" s="111">
        <v>16.94166666666667</v>
      </c>
      <c r="AJ191" s="68" t="s">
        <v>32</v>
      </c>
      <c r="AK191" s="111">
        <v>13.512</v>
      </c>
      <c r="AL191" s="68">
        <v>0</v>
      </c>
      <c r="AM191" s="68" t="s">
        <v>93</v>
      </c>
      <c r="AN191" s="68" t="s">
        <v>21</v>
      </c>
      <c r="AO191" s="68" t="s">
        <v>32</v>
      </c>
      <c r="AP191" s="68" t="s">
        <v>32</v>
      </c>
      <c r="AQ191" s="68" t="s">
        <v>32</v>
      </c>
      <c r="AR191" s="117"/>
      <c r="AS191" s="68"/>
      <c r="AT191" s="68"/>
    </row>
    <row r="192" spans="1:46" ht="15.75" x14ac:dyDescent="0.25">
      <c r="A192" s="68" t="s">
        <v>268</v>
      </c>
      <c r="B192" s="108">
        <v>41120</v>
      </c>
      <c r="C192" s="68" t="s">
        <v>106</v>
      </c>
      <c r="D192" s="68" t="s">
        <v>269</v>
      </c>
      <c r="E192" s="68" t="s">
        <v>108</v>
      </c>
      <c r="F192" s="68" t="s">
        <v>32</v>
      </c>
      <c r="G192" s="52" t="s">
        <v>21</v>
      </c>
      <c r="H192" s="68" t="str">
        <f>VLOOKUP($G192,'[1]Site Code Table'!$A$2:$Q$301,7,FALSE)</f>
        <v>MT</v>
      </c>
      <c r="I192" s="68" t="s">
        <v>92</v>
      </c>
      <c r="J192" s="68" t="str">
        <f>VLOOKUP($G192,'[1]Site Code Table'!$A$2:$Q$301,2,FALSE)</f>
        <v>South McQuesten River</v>
      </c>
      <c r="K192" s="68" t="str">
        <f>VLOOKUP($G192,'[1]Site Code Table'!$A$2:$Q$301,4,FALSE)</f>
        <v>South McQuesten River</v>
      </c>
      <c r="L192" s="68" t="str">
        <f>VLOOKUP($G192,'[1]Site Code Table'!$A$2:$Q$301,5,FALSE)</f>
        <v>South McQuesten near the mouth at the Alaska Highway bridge</v>
      </c>
      <c r="M192" s="110">
        <f>VLOOKUP($G192,'[1]Site Code Table'!$A$2:$Q$301,10,FALSE)</f>
        <v>63.555370000000003</v>
      </c>
      <c r="N192" s="110">
        <f>VLOOKUP($G192,'[1]Site Code Table'!$A$2:$Q$301,11,FALSE)</f>
        <v>-137.4127</v>
      </c>
      <c r="O192" s="110" t="str">
        <f>VLOOKUP($G192,'[1]Site Code Table'!$A$2:$Q$301,3,FALSE)</f>
        <v>A</v>
      </c>
      <c r="P192" s="110" t="str">
        <f>VLOOKUP($G192,'[1]Site Code Table'!$A$2:$Q$301,13,FALSE)</f>
        <v>High</v>
      </c>
      <c r="Q192" s="111">
        <f>VLOOKUP($G192,'[1]Site Code Table'!$A$2:$Q$301,14,FALSE)</f>
        <v>0</v>
      </c>
      <c r="R192" s="111" t="str">
        <f>VLOOKUP($G192,'[1]Site Code Table'!$A$2:$Q$301,15,FALSE)</f>
        <v>NA</v>
      </c>
      <c r="S192" s="112">
        <f>VLOOKUP($G192,'[1]Site Code Table'!$A$2:$Q$301,16,FALSE)</f>
        <v>25</v>
      </c>
      <c r="T192" s="113" t="str">
        <f t="shared" si="4"/>
        <v>Below</v>
      </c>
      <c r="U192" s="53">
        <v>4.6666666666668926</v>
      </c>
      <c r="V192" s="123">
        <v>0</v>
      </c>
      <c r="W192" s="47">
        <v>308</v>
      </c>
      <c r="X192" s="114">
        <v>8.1</v>
      </c>
      <c r="Y192" s="47">
        <v>2</v>
      </c>
      <c r="Z192" s="112" t="str">
        <f>VLOOKUP($G192,'[1]Site Code Table'!$A$2:$Q$301,17,FALSE)</f>
        <v xml:space="preserve"> 09DD004</v>
      </c>
      <c r="AA192" s="68" t="s">
        <v>32</v>
      </c>
      <c r="AB192" s="68" t="s">
        <v>32</v>
      </c>
      <c r="AC192" s="68" t="s">
        <v>32</v>
      </c>
      <c r="AD192" s="68" t="s">
        <v>32</v>
      </c>
      <c r="AE192" s="68">
        <v>60.6</v>
      </c>
      <c r="AF192" s="116">
        <f t="shared" si="5"/>
        <v>24433.920000001184</v>
      </c>
      <c r="AG192" s="68" t="s">
        <v>32</v>
      </c>
      <c r="AH192" s="68" t="s">
        <v>32</v>
      </c>
      <c r="AI192" s="111">
        <v>14.829166666666667</v>
      </c>
      <c r="AJ192" s="68" t="s">
        <v>32</v>
      </c>
      <c r="AK192" s="111">
        <v>12.790041666666667</v>
      </c>
      <c r="AL192" s="68">
        <v>0</v>
      </c>
      <c r="AM192" s="68" t="s">
        <v>93</v>
      </c>
      <c r="AN192" s="68" t="s">
        <v>21</v>
      </c>
      <c r="AO192" s="68" t="s">
        <v>32</v>
      </c>
      <c r="AP192" s="68" t="s">
        <v>32</v>
      </c>
      <c r="AQ192" s="68" t="s">
        <v>32</v>
      </c>
      <c r="AR192" s="117"/>
      <c r="AS192" s="68"/>
      <c r="AT192" s="68"/>
    </row>
    <row r="193" spans="1:46" ht="15.75" x14ac:dyDescent="0.25">
      <c r="A193" s="68" t="s">
        <v>270</v>
      </c>
      <c r="B193" s="108">
        <v>41121</v>
      </c>
      <c r="C193" s="68" t="s">
        <v>106</v>
      </c>
      <c r="D193" s="68" t="s">
        <v>271</v>
      </c>
      <c r="E193" s="68" t="s">
        <v>108</v>
      </c>
      <c r="F193" s="68" t="s">
        <v>32</v>
      </c>
      <c r="G193" s="52" t="s">
        <v>21</v>
      </c>
      <c r="H193" s="68" t="str">
        <f>VLOOKUP($G193,'[1]Site Code Table'!$A$2:$Q$301,7,FALSE)</f>
        <v>MT</v>
      </c>
      <c r="I193" s="68" t="s">
        <v>92</v>
      </c>
      <c r="J193" s="68" t="str">
        <f>VLOOKUP($G193,'[1]Site Code Table'!$A$2:$Q$301,2,FALSE)</f>
        <v>South McQuesten River</v>
      </c>
      <c r="K193" s="68" t="str">
        <f>VLOOKUP($G193,'[1]Site Code Table'!$A$2:$Q$301,4,FALSE)</f>
        <v>South McQuesten River</v>
      </c>
      <c r="L193" s="68" t="str">
        <f>VLOOKUP($G193,'[1]Site Code Table'!$A$2:$Q$301,5,FALSE)</f>
        <v>South McQuesten near the mouth at the Alaska Highway bridge</v>
      </c>
      <c r="M193" s="110">
        <f>VLOOKUP($G193,'[1]Site Code Table'!$A$2:$Q$301,10,FALSE)</f>
        <v>63.555370000000003</v>
      </c>
      <c r="N193" s="110">
        <f>VLOOKUP($G193,'[1]Site Code Table'!$A$2:$Q$301,11,FALSE)</f>
        <v>-137.4127</v>
      </c>
      <c r="O193" s="110" t="str">
        <f>VLOOKUP($G193,'[1]Site Code Table'!$A$2:$Q$301,3,FALSE)</f>
        <v>A</v>
      </c>
      <c r="P193" s="110" t="str">
        <f>VLOOKUP($G193,'[1]Site Code Table'!$A$2:$Q$301,13,FALSE)</f>
        <v>High</v>
      </c>
      <c r="Q193" s="111">
        <f>VLOOKUP($G193,'[1]Site Code Table'!$A$2:$Q$301,14,FALSE)</f>
        <v>0</v>
      </c>
      <c r="R193" s="111" t="str">
        <f>VLOOKUP($G193,'[1]Site Code Table'!$A$2:$Q$301,15,FALSE)</f>
        <v>NA</v>
      </c>
      <c r="S193" s="112">
        <f>VLOOKUP($G193,'[1]Site Code Table'!$A$2:$Q$301,16,FALSE)</f>
        <v>25</v>
      </c>
      <c r="T193" s="113" t="str">
        <f t="shared" si="4"/>
        <v>Below</v>
      </c>
      <c r="U193" s="53">
        <v>5.6000000000002714</v>
      </c>
      <c r="V193" s="123">
        <v>0</v>
      </c>
      <c r="W193" s="47">
        <v>309</v>
      </c>
      <c r="X193" s="114">
        <v>8.1</v>
      </c>
      <c r="Y193" s="47">
        <v>2</v>
      </c>
      <c r="Z193" s="112" t="str">
        <f>VLOOKUP($G193,'[1]Site Code Table'!$A$2:$Q$301,17,FALSE)</f>
        <v xml:space="preserve"> 09DD004</v>
      </c>
      <c r="AA193" s="68" t="s">
        <v>32</v>
      </c>
      <c r="AB193" s="68" t="s">
        <v>32</v>
      </c>
      <c r="AC193" s="68" t="s">
        <v>32</v>
      </c>
      <c r="AD193" s="68" t="s">
        <v>32</v>
      </c>
      <c r="AE193" s="68">
        <v>58.8</v>
      </c>
      <c r="AF193" s="116">
        <f t="shared" si="5"/>
        <v>28449.792000001376</v>
      </c>
      <c r="AG193" s="68" t="s">
        <v>32</v>
      </c>
      <c r="AH193" s="68" t="s">
        <v>32</v>
      </c>
      <c r="AI193" s="111">
        <v>13.47083333333333</v>
      </c>
      <c r="AJ193" s="68" t="s">
        <v>32</v>
      </c>
      <c r="AK193" s="111">
        <v>12.588458333333335</v>
      </c>
      <c r="AL193" s="68">
        <v>0</v>
      </c>
      <c r="AM193" s="68" t="s">
        <v>93</v>
      </c>
      <c r="AN193" s="68" t="s">
        <v>21</v>
      </c>
      <c r="AO193" s="68" t="s">
        <v>32</v>
      </c>
      <c r="AP193" s="68" t="s">
        <v>32</v>
      </c>
      <c r="AQ193" s="68" t="s">
        <v>32</v>
      </c>
      <c r="AR193" s="117"/>
      <c r="AS193" s="68"/>
      <c r="AT193" s="68"/>
    </row>
    <row r="194" spans="1:46" ht="15.75" x14ac:dyDescent="0.25">
      <c r="A194" s="68" t="s">
        <v>272</v>
      </c>
      <c r="B194" s="108">
        <v>41122</v>
      </c>
      <c r="C194" s="68" t="s">
        <v>106</v>
      </c>
      <c r="D194" s="68" t="s">
        <v>273</v>
      </c>
      <c r="E194" s="68" t="s">
        <v>108</v>
      </c>
      <c r="F194" s="68" t="s">
        <v>32</v>
      </c>
      <c r="G194" s="52" t="s">
        <v>21</v>
      </c>
      <c r="H194" s="68" t="str">
        <f>VLOOKUP($G194,'[1]Site Code Table'!$A$2:$Q$301,7,FALSE)</f>
        <v>MT</v>
      </c>
      <c r="I194" s="68" t="s">
        <v>92</v>
      </c>
      <c r="J194" s="68" t="str">
        <f>VLOOKUP($G194,'[1]Site Code Table'!$A$2:$Q$301,2,FALSE)</f>
        <v>South McQuesten River</v>
      </c>
      <c r="K194" s="68" t="str">
        <f>VLOOKUP($G194,'[1]Site Code Table'!$A$2:$Q$301,4,FALSE)</f>
        <v>South McQuesten River</v>
      </c>
      <c r="L194" s="68" t="str">
        <f>VLOOKUP($G194,'[1]Site Code Table'!$A$2:$Q$301,5,FALSE)</f>
        <v>South McQuesten near the mouth at the Alaska Highway bridge</v>
      </c>
      <c r="M194" s="110">
        <f>VLOOKUP($G194,'[1]Site Code Table'!$A$2:$Q$301,10,FALSE)</f>
        <v>63.555370000000003</v>
      </c>
      <c r="N194" s="110">
        <f>VLOOKUP($G194,'[1]Site Code Table'!$A$2:$Q$301,11,FALSE)</f>
        <v>-137.4127</v>
      </c>
      <c r="O194" s="110" t="str">
        <f>VLOOKUP($G194,'[1]Site Code Table'!$A$2:$Q$301,3,FALSE)</f>
        <v>A</v>
      </c>
      <c r="P194" s="110" t="str">
        <f>VLOOKUP($G194,'[1]Site Code Table'!$A$2:$Q$301,13,FALSE)</f>
        <v>High</v>
      </c>
      <c r="Q194" s="111">
        <f>VLOOKUP($G194,'[1]Site Code Table'!$A$2:$Q$301,14,FALSE)</f>
        <v>0</v>
      </c>
      <c r="R194" s="111" t="str">
        <f>VLOOKUP($G194,'[1]Site Code Table'!$A$2:$Q$301,15,FALSE)</f>
        <v>NA</v>
      </c>
      <c r="S194" s="112">
        <f>VLOOKUP($G194,'[1]Site Code Table'!$A$2:$Q$301,16,FALSE)</f>
        <v>25</v>
      </c>
      <c r="T194" s="113" t="str">
        <f t="shared" si="4"/>
        <v>Below</v>
      </c>
      <c r="U194" s="53">
        <v>5.6000000000002714</v>
      </c>
      <c r="V194" s="123">
        <v>0</v>
      </c>
      <c r="W194" s="47">
        <v>311</v>
      </c>
      <c r="X194" s="114">
        <v>8.1</v>
      </c>
      <c r="Y194" s="47">
        <v>2</v>
      </c>
      <c r="Z194" s="112" t="str">
        <f>VLOOKUP($G194,'[1]Site Code Table'!$A$2:$Q$301,17,FALSE)</f>
        <v xml:space="preserve"> 09DD004</v>
      </c>
      <c r="AA194" s="68" t="s">
        <v>32</v>
      </c>
      <c r="AB194" s="68" t="s">
        <v>32</v>
      </c>
      <c r="AC194" s="68" t="s">
        <v>32</v>
      </c>
      <c r="AD194" s="68" t="s">
        <v>32</v>
      </c>
      <c r="AE194" s="68">
        <v>56.4</v>
      </c>
      <c r="AF194" s="116">
        <f t="shared" si="5"/>
        <v>27288.576000001325</v>
      </c>
      <c r="AG194" s="68" t="s">
        <v>32</v>
      </c>
      <c r="AH194" s="68" t="s">
        <v>32</v>
      </c>
      <c r="AI194" s="111">
        <v>14.299999999999997</v>
      </c>
      <c r="AJ194" s="68" t="s">
        <v>32</v>
      </c>
      <c r="AK194" s="111">
        <v>12.121083333333331</v>
      </c>
      <c r="AL194" s="68">
        <v>0</v>
      </c>
      <c r="AM194" s="68" t="s">
        <v>93</v>
      </c>
      <c r="AN194" s="68" t="s">
        <v>21</v>
      </c>
      <c r="AO194" s="68" t="s">
        <v>32</v>
      </c>
      <c r="AP194" s="68" t="s">
        <v>32</v>
      </c>
      <c r="AQ194" s="68" t="s">
        <v>32</v>
      </c>
      <c r="AR194" s="117"/>
      <c r="AS194" s="68"/>
      <c r="AT194" s="68"/>
    </row>
    <row r="195" spans="1:46" ht="15.75" x14ac:dyDescent="0.25">
      <c r="A195" s="68" t="s">
        <v>274</v>
      </c>
      <c r="B195" s="108">
        <v>41123</v>
      </c>
      <c r="C195" s="68" t="s">
        <v>106</v>
      </c>
      <c r="D195" s="68" t="s">
        <v>275</v>
      </c>
      <c r="E195" s="68" t="s">
        <v>108</v>
      </c>
      <c r="F195" s="68" t="s">
        <v>32</v>
      </c>
      <c r="G195" s="52" t="s">
        <v>21</v>
      </c>
      <c r="H195" s="68" t="str">
        <f>VLOOKUP($G195,'[1]Site Code Table'!$A$2:$Q$301,7,FALSE)</f>
        <v>MT</v>
      </c>
      <c r="I195" s="68" t="s">
        <v>92</v>
      </c>
      <c r="J195" s="68" t="str">
        <f>VLOOKUP($G195,'[1]Site Code Table'!$A$2:$Q$301,2,FALSE)</f>
        <v>South McQuesten River</v>
      </c>
      <c r="K195" s="68" t="str">
        <f>VLOOKUP($G195,'[1]Site Code Table'!$A$2:$Q$301,4,FALSE)</f>
        <v>South McQuesten River</v>
      </c>
      <c r="L195" s="68" t="str">
        <f>VLOOKUP($G195,'[1]Site Code Table'!$A$2:$Q$301,5,FALSE)</f>
        <v>South McQuesten near the mouth at the Alaska Highway bridge</v>
      </c>
      <c r="M195" s="110">
        <f>VLOOKUP($G195,'[1]Site Code Table'!$A$2:$Q$301,10,FALSE)</f>
        <v>63.555370000000003</v>
      </c>
      <c r="N195" s="110">
        <f>VLOOKUP($G195,'[1]Site Code Table'!$A$2:$Q$301,11,FALSE)</f>
        <v>-137.4127</v>
      </c>
      <c r="O195" s="110" t="str">
        <f>VLOOKUP($G195,'[1]Site Code Table'!$A$2:$Q$301,3,FALSE)</f>
        <v>A</v>
      </c>
      <c r="P195" s="110" t="str">
        <f>VLOOKUP($G195,'[1]Site Code Table'!$A$2:$Q$301,13,FALSE)</f>
        <v>High</v>
      </c>
      <c r="Q195" s="111">
        <f>VLOOKUP($G195,'[1]Site Code Table'!$A$2:$Q$301,14,FALSE)</f>
        <v>0</v>
      </c>
      <c r="R195" s="111" t="str">
        <f>VLOOKUP($G195,'[1]Site Code Table'!$A$2:$Q$301,15,FALSE)</f>
        <v>NA</v>
      </c>
      <c r="S195" s="112">
        <f>VLOOKUP($G195,'[1]Site Code Table'!$A$2:$Q$301,16,FALSE)</f>
        <v>25</v>
      </c>
      <c r="T195" s="113" t="str">
        <f t="shared" si="4"/>
        <v>Below</v>
      </c>
      <c r="U195" s="53">
        <v>5.333333333332746</v>
      </c>
      <c r="V195" s="123">
        <v>0</v>
      </c>
      <c r="W195" s="47">
        <v>313</v>
      </c>
      <c r="X195" s="114">
        <v>8</v>
      </c>
      <c r="Y195" s="47">
        <v>2</v>
      </c>
      <c r="Z195" s="112" t="str">
        <f>VLOOKUP($G195,'[1]Site Code Table'!$A$2:$Q$301,17,FALSE)</f>
        <v xml:space="preserve"> 09DD004</v>
      </c>
      <c r="AA195" s="68" t="s">
        <v>32</v>
      </c>
      <c r="AB195" s="68" t="s">
        <v>32</v>
      </c>
      <c r="AC195" s="68" t="s">
        <v>32</v>
      </c>
      <c r="AD195" s="68" t="s">
        <v>32</v>
      </c>
      <c r="AE195" s="68">
        <v>54.6</v>
      </c>
      <c r="AF195" s="116">
        <f t="shared" si="5"/>
        <v>25159.679999997232</v>
      </c>
      <c r="AG195" s="68" t="s">
        <v>32</v>
      </c>
      <c r="AH195" s="68" t="s">
        <v>32</v>
      </c>
      <c r="AI195" s="111">
        <v>15.904166666666667</v>
      </c>
      <c r="AJ195" s="68" t="s">
        <v>32</v>
      </c>
      <c r="AK195" s="111">
        <v>12.011166666666666</v>
      </c>
      <c r="AL195" s="68">
        <v>1.7</v>
      </c>
      <c r="AM195" s="68" t="s">
        <v>93</v>
      </c>
      <c r="AN195" s="68" t="s">
        <v>21</v>
      </c>
      <c r="AO195" s="68" t="s">
        <v>32</v>
      </c>
      <c r="AP195" s="68" t="s">
        <v>32</v>
      </c>
      <c r="AQ195" s="68" t="s">
        <v>32</v>
      </c>
      <c r="AR195" s="117"/>
      <c r="AS195" s="68"/>
      <c r="AT195" s="68"/>
    </row>
    <row r="196" spans="1:46" ht="15.75" x14ac:dyDescent="0.25">
      <c r="A196" s="68" t="s">
        <v>276</v>
      </c>
      <c r="B196" s="108">
        <v>41124</v>
      </c>
      <c r="C196" s="68" t="s">
        <v>106</v>
      </c>
      <c r="D196" s="68" t="s">
        <v>277</v>
      </c>
      <c r="E196" s="68" t="s">
        <v>108</v>
      </c>
      <c r="F196" s="68" t="s">
        <v>32</v>
      </c>
      <c r="G196" s="52" t="s">
        <v>21</v>
      </c>
      <c r="H196" s="68" t="str">
        <f>VLOOKUP($G196,'[1]Site Code Table'!$A$2:$Q$301,7,FALSE)</f>
        <v>MT</v>
      </c>
      <c r="I196" s="68" t="s">
        <v>92</v>
      </c>
      <c r="J196" s="68" t="str">
        <f>VLOOKUP($G196,'[1]Site Code Table'!$A$2:$Q$301,2,FALSE)</f>
        <v>South McQuesten River</v>
      </c>
      <c r="K196" s="68" t="str">
        <f>VLOOKUP($G196,'[1]Site Code Table'!$A$2:$Q$301,4,FALSE)</f>
        <v>South McQuesten River</v>
      </c>
      <c r="L196" s="68" t="str">
        <f>VLOOKUP($G196,'[1]Site Code Table'!$A$2:$Q$301,5,FALSE)</f>
        <v>South McQuesten near the mouth at the Alaska Highway bridge</v>
      </c>
      <c r="M196" s="110">
        <f>VLOOKUP($G196,'[1]Site Code Table'!$A$2:$Q$301,10,FALSE)</f>
        <v>63.555370000000003</v>
      </c>
      <c r="N196" s="110">
        <f>VLOOKUP($G196,'[1]Site Code Table'!$A$2:$Q$301,11,FALSE)</f>
        <v>-137.4127</v>
      </c>
      <c r="O196" s="110" t="str">
        <f>VLOOKUP($G196,'[1]Site Code Table'!$A$2:$Q$301,3,FALSE)</f>
        <v>A</v>
      </c>
      <c r="P196" s="110" t="str">
        <f>VLOOKUP($G196,'[1]Site Code Table'!$A$2:$Q$301,13,FALSE)</f>
        <v>High</v>
      </c>
      <c r="Q196" s="111">
        <f>VLOOKUP($G196,'[1]Site Code Table'!$A$2:$Q$301,14,FALSE)</f>
        <v>0</v>
      </c>
      <c r="R196" s="111" t="str">
        <f>VLOOKUP($G196,'[1]Site Code Table'!$A$2:$Q$301,15,FALSE)</f>
        <v>NA</v>
      </c>
      <c r="S196" s="112">
        <f>VLOOKUP($G196,'[1]Site Code Table'!$A$2:$Q$301,16,FALSE)</f>
        <v>25</v>
      </c>
      <c r="T196" s="113" t="str">
        <f t="shared" si="4"/>
        <v>Below</v>
      </c>
      <c r="U196" s="53">
        <v>4.3333333333328561</v>
      </c>
      <c r="V196" s="123">
        <v>0</v>
      </c>
      <c r="W196" s="47">
        <v>312</v>
      </c>
      <c r="X196" s="114">
        <v>8.1</v>
      </c>
      <c r="Y196" s="47">
        <v>2</v>
      </c>
      <c r="Z196" s="112" t="str">
        <f>VLOOKUP($G196,'[1]Site Code Table'!$A$2:$Q$301,17,FALSE)</f>
        <v xml:space="preserve"> 09DD004</v>
      </c>
      <c r="AA196" s="68" t="s">
        <v>32</v>
      </c>
      <c r="AB196" s="68" t="s">
        <v>32</v>
      </c>
      <c r="AC196" s="68" t="s">
        <v>32</v>
      </c>
      <c r="AD196" s="68" t="s">
        <v>32</v>
      </c>
      <c r="AE196" s="68">
        <v>54</v>
      </c>
      <c r="AF196" s="116">
        <f t="shared" si="5"/>
        <v>20217.599999997772</v>
      </c>
      <c r="AG196" s="68" t="s">
        <v>32</v>
      </c>
      <c r="AH196" s="68" t="s">
        <v>32</v>
      </c>
      <c r="AI196" s="111">
        <v>11.25</v>
      </c>
      <c r="AJ196" s="68" t="s">
        <v>32</v>
      </c>
      <c r="AK196" s="111">
        <v>11.260291666666667</v>
      </c>
      <c r="AL196" s="68">
        <v>9.1999999999999993</v>
      </c>
      <c r="AM196" s="68" t="s">
        <v>93</v>
      </c>
      <c r="AN196" s="68" t="s">
        <v>21</v>
      </c>
      <c r="AO196" s="68" t="s">
        <v>32</v>
      </c>
      <c r="AP196" s="68" t="s">
        <v>32</v>
      </c>
      <c r="AQ196" s="68" t="s">
        <v>32</v>
      </c>
      <c r="AR196" s="117"/>
      <c r="AS196" s="68"/>
      <c r="AT196" s="68"/>
    </row>
    <row r="197" spans="1:46" ht="15.75" x14ac:dyDescent="0.25">
      <c r="A197" s="68" t="s">
        <v>278</v>
      </c>
      <c r="B197" s="108">
        <v>41125</v>
      </c>
      <c r="C197" s="68" t="s">
        <v>106</v>
      </c>
      <c r="D197" s="68" t="s">
        <v>279</v>
      </c>
      <c r="E197" s="68" t="s">
        <v>108</v>
      </c>
      <c r="F197" s="68" t="s">
        <v>32</v>
      </c>
      <c r="G197" s="52" t="s">
        <v>21</v>
      </c>
      <c r="H197" s="68" t="str">
        <f>VLOOKUP($G197,'[1]Site Code Table'!$A$2:$Q$301,7,FALSE)</f>
        <v>MT</v>
      </c>
      <c r="I197" s="68" t="s">
        <v>92</v>
      </c>
      <c r="J197" s="68" t="str">
        <f>VLOOKUP($G197,'[1]Site Code Table'!$A$2:$Q$301,2,FALSE)</f>
        <v>South McQuesten River</v>
      </c>
      <c r="K197" s="68" t="str">
        <f>VLOOKUP($G197,'[1]Site Code Table'!$A$2:$Q$301,4,FALSE)</f>
        <v>South McQuesten River</v>
      </c>
      <c r="L197" s="68" t="str">
        <f>VLOOKUP($G197,'[1]Site Code Table'!$A$2:$Q$301,5,FALSE)</f>
        <v>South McQuesten near the mouth at the Alaska Highway bridge</v>
      </c>
      <c r="M197" s="110">
        <f>VLOOKUP($G197,'[1]Site Code Table'!$A$2:$Q$301,10,FALSE)</f>
        <v>63.555370000000003</v>
      </c>
      <c r="N197" s="110">
        <f>VLOOKUP($G197,'[1]Site Code Table'!$A$2:$Q$301,11,FALSE)</f>
        <v>-137.4127</v>
      </c>
      <c r="O197" s="110" t="str">
        <f>VLOOKUP($G197,'[1]Site Code Table'!$A$2:$Q$301,3,FALSE)</f>
        <v>A</v>
      </c>
      <c r="P197" s="110" t="str">
        <f>VLOOKUP($G197,'[1]Site Code Table'!$A$2:$Q$301,13,FALSE)</f>
        <v>High</v>
      </c>
      <c r="Q197" s="111">
        <f>VLOOKUP($G197,'[1]Site Code Table'!$A$2:$Q$301,14,FALSE)</f>
        <v>0</v>
      </c>
      <c r="R197" s="111" t="str">
        <f>VLOOKUP($G197,'[1]Site Code Table'!$A$2:$Q$301,15,FALSE)</f>
        <v>NA</v>
      </c>
      <c r="S197" s="112">
        <f>VLOOKUP($G197,'[1]Site Code Table'!$A$2:$Q$301,16,FALSE)</f>
        <v>25</v>
      </c>
      <c r="T197" s="113" t="str">
        <f t="shared" si="4"/>
        <v>Below</v>
      </c>
      <c r="U197" s="53">
        <v>6.000000000000079</v>
      </c>
      <c r="V197" s="123">
        <v>0</v>
      </c>
      <c r="W197" s="47">
        <v>313</v>
      </c>
      <c r="X197" s="114">
        <v>8.1</v>
      </c>
      <c r="Y197" s="47">
        <v>2</v>
      </c>
      <c r="Z197" s="112" t="str">
        <f>VLOOKUP($G197,'[1]Site Code Table'!$A$2:$Q$301,17,FALSE)</f>
        <v xml:space="preserve"> 09DD004</v>
      </c>
      <c r="AA197" s="68" t="s">
        <v>32</v>
      </c>
      <c r="AB197" s="68" t="s">
        <v>32</v>
      </c>
      <c r="AC197" s="68" t="s">
        <v>32</v>
      </c>
      <c r="AD197" s="68" t="s">
        <v>32</v>
      </c>
      <c r="AE197" s="68">
        <v>54.1</v>
      </c>
      <c r="AF197" s="116">
        <f t="shared" si="5"/>
        <v>28045.44000000037</v>
      </c>
      <c r="AG197" s="68" t="s">
        <v>32</v>
      </c>
      <c r="AH197" s="68" t="s">
        <v>32</v>
      </c>
      <c r="AI197" s="111">
        <v>10.841666666666667</v>
      </c>
      <c r="AJ197" s="68" t="s">
        <v>32</v>
      </c>
      <c r="AK197" s="111">
        <v>10.846541666666667</v>
      </c>
      <c r="AL197" s="68">
        <v>0</v>
      </c>
      <c r="AM197" s="68" t="s">
        <v>93</v>
      </c>
      <c r="AN197" s="68" t="s">
        <v>21</v>
      </c>
      <c r="AO197" s="68" t="s">
        <v>32</v>
      </c>
      <c r="AP197" s="68" t="s">
        <v>32</v>
      </c>
      <c r="AQ197" s="68" t="s">
        <v>32</v>
      </c>
      <c r="AR197" s="117"/>
      <c r="AS197" s="68"/>
      <c r="AT197" s="68"/>
    </row>
    <row r="198" spans="1:46" ht="15.75" x14ac:dyDescent="0.25">
      <c r="A198" s="68" t="s">
        <v>280</v>
      </c>
      <c r="B198" s="108">
        <v>41126</v>
      </c>
      <c r="C198" s="68" t="s">
        <v>106</v>
      </c>
      <c r="D198" s="68" t="s">
        <v>281</v>
      </c>
      <c r="E198" s="68" t="s">
        <v>108</v>
      </c>
      <c r="F198" s="68" t="s">
        <v>32</v>
      </c>
      <c r="G198" s="52" t="s">
        <v>21</v>
      </c>
      <c r="H198" s="68" t="str">
        <f>VLOOKUP($G198,'[1]Site Code Table'!$A$2:$Q$301,7,FALSE)</f>
        <v>MT</v>
      </c>
      <c r="I198" s="68" t="s">
        <v>92</v>
      </c>
      <c r="J198" s="68" t="str">
        <f>VLOOKUP($G198,'[1]Site Code Table'!$A$2:$Q$301,2,FALSE)</f>
        <v>South McQuesten River</v>
      </c>
      <c r="K198" s="68" t="str">
        <f>VLOOKUP($G198,'[1]Site Code Table'!$A$2:$Q$301,4,FALSE)</f>
        <v>South McQuesten River</v>
      </c>
      <c r="L198" s="68" t="str">
        <f>VLOOKUP($G198,'[1]Site Code Table'!$A$2:$Q$301,5,FALSE)</f>
        <v>South McQuesten near the mouth at the Alaska Highway bridge</v>
      </c>
      <c r="M198" s="110">
        <f>VLOOKUP($G198,'[1]Site Code Table'!$A$2:$Q$301,10,FALSE)</f>
        <v>63.555370000000003</v>
      </c>
      <c r="N198" s="110">
        <f>VLOOKUP($G198,'[1]Site Code Table'!$A$2:$Q$301,11,FALSE)</f>
        <v>-137.4127</v>
      </c>
      <c r="O198" s="110" t="str">
        <f>VLOOKUP($G198,'[1]Site Code Table'!$A$2:$Q$301,3,FALSE)</f>
        <v>A</v>
      </c>
      <c r="P198" s="110" t="str">
        <f>VLOOKUP($G198,'[1]Site Code Table'!$A$2:$Q$301,13,FALSE)</f>
        <v>High</v>
      </c>
      <c r="Q198" s="111">
        <f>VLOOKUP($G198,'[1]Site Code Table'!$A$2:$Q$301,14,FALSE)</f>
        <v>0</v>
      </c>
      <c r="R198" s="111" t="str">
        <f>VLOOKUP($G198,'[1]Site Code Table'!$A$2:$Q$301,15,FALSE)</f>
        <v>NA</v>
      </c>
      <c r="S198" s="112">
        <f>VLOOKUP($G198,'[1]Site Code Table'!$A$2:$Q$301,16,FALSE)</f>
        <v>25</v>
      </c>
      <c r="T198" s="113" t="str">
        <f t="shared" si="4"/>
        <v>Below</v>
      </c>
      <c r="U198" s="53">
        <v>5.2000000000003155</v>
      </c>
      <c r="V198" s="123">
        <v>0</v>
      </c>
      <c r="W198" s="47">
        <v>315</v>
      </c>
      <c r="X198" s="114">
        <v>8.1</v>
      </c>
      <c r="Y198" s="47">
        <v>1</v>
      </c>
      <c r="Z198" s="112" t="str">
        <f>VLOOKUP($G198,'[1]Site Code Table'!$A$2:$Q$301,17,FALSE)</f>
        <v xml:space="preserve"> 09DD004</v>
      </c>
      <c r="AA198" s="68" t="s">
        <v>32</v>
      </c>
      <c r="AB198" s="68" t="s">
        <v>32</v>
      </c>
      <c r="AC198" s="68" t="s">
        <v>32</v>
      </c>
      <c r="AD198" s="68" t="s">
        <v>32</v>
      </c>
      <c r="AE198" s="68">
        <v>53</v>
      </c>
      <c r="AF198" s="116">
        <f t="shared" si="5"/>
        <v>23811.840000001444</v>
      </c>
      <c r="AG198" s="68" t="s">
        <v>32</v>
      </c>
      <c r="AH198" s="68" t="s">
        <v>32</v>
      </c>
      <c r="AI198" s="111">
        <v>11.9375</v>
      </c>
      <c r="AJ198" s="68" t="s">
        <v>32</v>
      </c>
      <c r="AK198" s="111">
        <v>10.935291666666664</v>
      </c>
      <c r="AL198" s="68">
        <v>0</v>
      </c>
      <c r="AM198" s="68" t="s">
        <v>93</v>
      </c>
      <c r="AN198" s="68" t="s">
        <v>21</v>
      </c>
      <c r="AO198" s="68" t="s">
        <v>32</v>
      </c>
      <c r="AP198" s="68" t="s">
        <v>32</v>
      </c>
      <c r="AQ198" s="68" t="s">
        <v>32</v>
      </c>
      <c r="AR198" s="117"/>
      <c r="AS198" s="68"/>
      <c r="AT198" s="68"/>
    </row>
    <row r="199" spans="1:46" ht="15.75" x14ac:dyDescent="0.25">
      <c r="A199" s="68" t="s">
        <v>282</v>
      </c>
      <c r="B199" s="108">
        <v>41127</v>
      </c>
      <c r="C199" s="68" t="s">
        <v>106</v>
      </c>
      <c r="D199" s="68" t="s">
        <v>283</v>
      </c>
      <c r="E199" s="68" t="s">
        <v>108</v>
      </c>
      <c r="F199" s="68" t="s">
        <v>32</v>
      </c>
      <c r="G199" s="52" t="s">
        <v>21</v>
      </c>
      <c r="H199" s="68" t="str">
        <f>VLOOKUP($G199,'[1]Site Code Table'!$A$2:$Q$301,7,FALSE)</f>
        <v>MT</v>
      </c>
      <c r="I199" s="68" t="s">
        <v>92</v>
      </c>
      <c r="J199" s="68" t="str">
        <f>VLOOKUP($G199,'[1]Site Code Table'!$A$2:$Q$301,2,FALSE)</f>
        <v>South McQuesten River</v>
      </c>
      <c r="K199" s="68" t="str">
        <f>VLOOKUP($G199,'[1]Site Code Table'!$A$2:$Q$301,4,FALSE)</f>
        <v>South McQuesten River</v>
      </c>
      <c r="L199" s="68" t="str">
        <f>VLOOKUP($G199,'[1]Site Code Table'!$A$2:$Q$301,5,FALSE)</f>
        <v>South McQuesten near the mouth at the Alaska Highway bridge</v>
      </c>
      <c r="M199" s="110">
        <f>VLOOKUP($G199,'[1]Site Code Table'!$A$2:$Q$301,10,FALSE)</f>
        <v>63.555370000000003</v>
      </c>
      <c r="N199" s="110">
        <f>VLOOKUP($G199,'[1]Site Code Table'!$A$2:$Q$301,11,FALSE)</f>
        <v>-137.4127</v>
      </c>
      <c r="O199" s="110" t="str">
        <f>VLOOKUP($G199,'[1]Site Code Table'!$A$2:$Q$301,3,FALSE)</f>
        <v>A</v>
      </c>
      <c r="P199" s="110" t="str">
        <f>VLOOKUP($G199,'[1]Site Code Table'!$A$2:$Q$301,13,FALSE)</f>
        <v>High</v>
      </c>
      <c r="Q199" s="111">
        <f>VLOOKUP($G199,'[1]Site Code Table'!$A$2:$Q$301,14,FALSE)</f>
        <v>0</v>
      </c>
      <c r="R199" s="111" t="str">
        <f>VLOOKUP($G199,'[1]Site Code Table'!$A$2:$Q$301,15,FALSE)</f>
        <v>NA</v>
      </c>
      <c r="S199" s="112">
        <f>VLOOKUP($G199,'[1]Site Code Table'!$A$2:$Q$301,16,FALSE)</f>
        <v>25</v>
      </c>
      <c r="T199" s="113" t="str">
        <f t="shared" si="4"/>
        <v>Below</v>
      </c>
      <c r="U199" s="53">
        <v>4.8000000000003595</v>
      </c>
      <c r="V199" s="123">
        <v>0</v>
      </c>
      <c r="W199" s="47">
        <v>316</v>
      </c>
      <c r="X199" s="114">
        <v>8.1</v>
      </c>
      <c r="Y199" s="47">
        <v>3</v>
      </c>
      <c r="Z199" s="112" t="str">
        <f>VLOOKUP($G199,'[1]Site Code Table'!$A$2:$Q$301,17,FALSE)</f>
        <v xml:space="preserve"> 09DD004</v>
      </c>
      <c r="AA199" s="68" t="s">
        <v>32</v>
      </c>
      <c r="AB199" s="68" t="s">
        <v>32</v>
      </c>
      <c r="AC199" s="68" t="s">
        <v>32</v>
      </c>
      <c r="AD199" s="68" t="s">
        <v>32</v>
      </c>
      <c r="AE199" s="68">
        <v>51.2</v>
      </c>
      <c r="AF199" s="116">
        <f t="shared" si="5"/>
        <v>21233.66400000159</v>
      </c>
      <c r="AG199" s="68" t="s">
        <v>32</v>
      </c>
      <c r="AH199" s="68" t="s">
        <v>32</v>
      </c>
      <c r="AI199" s="111">
        <v>10.979166666666666</v>
      </c>
      <c r="AJ199" s="68" t="s">
        <v>32</v>
      </c>
      <c r="AK199" s="111">
        <v>10.095625000000002</v>
      </c>
      <c r="AL199" s="68">
        <v>0</v>
      </c>
      <c r="AM199" s="68" t="s">
        <v>93</v>
      </c>
      <c r="AN199" s="68" t="s">
        <v>21</v>
      </c>
      <c r="AO199" s="68" t="s">
        <v>32</v>
      </c>
      <c r="AP199" s="68" t="s">
        <v>32</v>
      </c>
      <c r="AQ199" s="68" t="s">
        <v>32</v>
      </c>
      <c r="AR199" s="117"/>
      <c r="AS199" s="68"/>
      <c r="AT199" s="68"/>
    </row>
    <row r="200" spans="1:46" ht="15.75" x14ac:dyDescent="0.25">
      <c r="A200" s="68" t="s">
        <v>284</v>
      </c>
      <c r="B200" s="108">
        <v>41128</v>
      </c>
      <c r="C200" s="68" t="s">
        <v>106</v>
      </c>
      <c r="D200" s="68" t="s">
        <v>285</v>
      </c>
      <c r="E200" s="68" t="s">
        <v>108</v>
      </c>
      <c r="F200" s="68" t="s">
        <v>32</v>
      </c>
      <c r="G200" s="52" t="s">
        <v>21</v>
      </c>
      <c r="H200" s="68" t="str">
        <f>VLOOKUP($G200,'[1]Site Code Table'!$A$2:$Q$301,7,FALSE)</f>
        <v>MT</v>
      </c>
      <c r="I200" s="68" t="s">
        <v>92</v>
      </c>
      <c r="J200" s="68" t="str">
        <f>VLOOKUP($G200,'[1]Site Code Table'!$A$2:$Q$301,2,FALSE)</f>
        <v>South McQuesten River</v>
      </c>
      <c r="K200" s="68" t="str">
        <f>VLOOKUP($G200,'[1]Site Code Table'!$A$2:$Q$301,4,FALSE)</f>
        <v>South McQuesten River</v>
      </c>
      <c r="L200" s="68" t="str">
        <f>VLOOKUP($G200,'[1]Site Code Table'!$A$2:$Q$301,5,FALSE)</f>
        <v>South McQuesten near the mouth at the Alaska Highway bridge</v>
      </c>
      <c r="M200" s="110">
        <f>VLOOKUP($G200,'[1]Site Code Table'!$A$2:$Q$301,10,FALSE)</f>
        <v>63.555370000000003</v>
      </c>
      <c r="N200" s="110">
        <f>VLOOKUP($G200,'[1]Site Code Table'!$A$2:$Q$301,11,FALSE)</f>
        <v>-137.4127</v>
      </c>
      <c r="O200" s="110" t="str">
        <f>VLOOKUP($G200,'[1]Site Code Table'!$A$2:$Q$301,3,FALSE)</f>
        <v>A</v>
      </c>
      <c r="P200" s="110" t="str">
        <f>VLOOKUP($G200,'[1]Site Code Table'!$A$2:$Q$301,13,FALSE)</f>
        <v>High</v>
      </c>
      <c r="Q200" s="111">
        <f>VLOOKUP($G200,'[1]Site Code Table'!$A$2:$Q$301,14,FALSE)</f>
        <v>0</v>
      </c>
      <c r="R200" s="111" t="str">
        <f>VLOOKUP($G200,'[1]Site Code Table'!$A$2:$Q$301,15,FALSE)</f>
        <v>NA</v>
      </c>
      <c r="S200" s="112">
        <f>VLOOKUP($G200,'[1]Site Code Table'!$A$2:$Q$301,16,FALSE)</f>
        <v>25</v>
      </c>
      <c r="T200" s="113" t="str">
        <f t="shared" si="4"/>
        <v>Below</v>
      </c>
      <c r="U200" s="53">
        <v>4.7999999999994714</v>
      </c>
      <c r="V200" s="123">
        <v>0</v>
      </c>
      <c r="W200" s="47">
        <v>320</v>
      </c>
      <c r="X200" s="114">
        <v>8.1</v>
      </c>
      <c r="Y200" s="47">
        <v>2</v>
      </c>
      <c r="Z200" s="112" t="str">
        <f>VLOOKUP($G200,'[1]Site Code Table'!$A$2:$Q$301,17,FALSE)</f>
        <v xml:space="preserve"> 09DD004</v>
      </c>
      <c r="AA200" s="68" t="s">
        <v>32</v>
      </c>
      <c r="AB200" s="68" t="s">
        <v>32</v>
      </c>
      <c r="AC200" s="68" t="s">
        <v>32</v>
      </c>
      <c r="AD200" s="68" t="s">
        <v>32</v>
      </c>
      <c r="AE200" s="68">
        <v>49.9</v>
      </c>
      <c r="AF200" s="116">
        <f t="shared" si="5"/>
        <v>20694.527999997721</v>
      </c>
      <c r="AG200" s="68" t="s">
        <v>32</v>
      </c>
      <c r="AH200" s="68" t="s">
        <v>32</v>
      </c>
      <c r="AI200" s="111">
        <v>15.983333333333329</v>
      </c>
      <c r="AJ200" s="68" t="s">
        <v>32</v>
      </c>
      <c r="AK200" s="111">
        <v>11.151375</v>
      </c>
      <c r="AL200" s="68">
        <v>1</v>
      </c>
      <c r="AM200" s="68" t="s">
        <v>93</v>
      </c>
      <c r="AN200" s="68" t="s">
        <v>21</v>
      </c>
      <c r="AO200" s="68" t="s">
        <v>32</v>
      </c>
      <c r="AP200" s="68" t="s">
        <v>32</v>
      </c>
      <c r="AQ200" s="68" t="s">
        <v>32</v>
      </c>
      <c r="AR200" s="117"/>
      <c r="AS200" s="68"/>
      <c r="AT200" s="68"/>
    </row>
    <row r="201" spans="1:46" ht="15.75" x14ac:dyDescent="0.25">
      <c r="A201" s="68" t="s">
        <v>286</v>
      </c>
      <c r="B201" s="108">
        <v>41129</v>
      </c>
      <c r="C201" s="68" t="s">
        <v>106</v>
      </c>
      <c r="D201" s="68" t="s">
        <v>287</v>
      </c>
      <c r="E201" s="68" t="s">
        <v>108</v>
      </c>
      <c r="F201" s="68" t="s">
        <v>32</v>
      </c>
      <c r="G201" s="52" t="s">
        <v>21</v>
      </c>
      <c r="H201" s="68" t="str">
        <f>VLOOKUP($G201,'[1]Site Code Table'!$A$2:$Q$301,7,FALSE)</f>
        <v>MT</v>
      </c>
      <c r="I201" s="68" t="s">
        <v>92</v>
      </c>
      <c r="J201" s="68" t="str">
        <f>VLOOKUP($G201,'[1]Site Code Table'!$A$2:$Q$301,2,FALSE)</f>
        <v>South McQuesten River</v>
      </c>
      <c r="K201" s="68" t="str">
        <f>VLOOKUP($G201,'[1]Site Code Table'!$A$2:$Q$301,4,FALSE)</f>
        <v>South McQuesten River</v>
      </c>
      <c r="L201" s="68" t="str">
        <f>VLOOKUP($G201,'[1]Site Code Table'!$A$2:$Q$301,5,FALSE)</f>
        <v>South McQuesten near the mouth at the Alaska Highway bridge</v>
      </c>
      <c r="M201" s="110">
        <f>VLOOKUP($G201,'[1]Site Code Table'!$A$2:$Q$301,10,FALSE)</f>
        <v>63.555370000000003</v>
      </c>
      <c r="N201" s="110">
        <f>VLOOKUP($G201,'[1]Site Code Table'!$A$2:$Q$301,11,FALSE)</f>
        <v>-137.4127</v>
      </c>
      <c r="O201" s="110" t="str">
        <f>VLOOKUP($G201,'[1]Site Code Table'!$A$2:$Q$301,3,FALSE)</f>
        <v>A</v>
      </c>
      <c r="P201" s="110" t="str">
        <f>VLOOKUP($G201,'[1]Site Code Table'!$A$2:$Q$301,13,FALSE)</f>
        <v>High</v>
      </c>
      <c r="Q201" s="111">
        <f>VLOOKUP($G201,'[1]Site Code Table'!$A$2:$Q$301,14,FALSE)</f>
        <v>0</v>
      </c>
      <c r="R201" s="111" t="str">
        <f>VLOOKUP($G201,'[1]Site Code Table'!$A$2:$Q$301,15,FALSE)</f>
        <v>NA</v>
      </c>
      <c r="S201" s="112">
        <f>VLOOKUP($G201,'[1]Site Code Table'!$A$2:$Q$301,16,FALSE)</f>
        <v>25</v>
      </c>
      <c r="T201" s="113" t="str">
        <f t="shared" si="4"/>
        <v>Below</v>
      </c>
      <c r="U201" s="53">
        <v>6.4000000000001833</v>
      </c>
      <c r="V201" s="123">
        <v>0</v>
      </c>
      <c r="W201" s="47">
        <v>318</v>
      </c>
      <c r="X201" s="114">
        <v>8.1999999999999993</v>
      </c>
      <c r="Y201" s="47">
        <v>2</v>
      </c>
      <c r="Z201" s="112" t="str">
        <f>VLOOKUP($G201,'[1]Site Code Table'!$A$2:$Q$301,17,FALSE)</f>
        <v xml:space="preserve"> 09DD004</v>
      </c>
      <c r="AA201" s="68" t="s">
        <v>32</v>
      </c>
      <c r="AB201" s="68" t="s">
        <v>32</v>
      </c>
      <c r="AC201" s="68" t="s">
        <v>32</v>
      </c>
      <c r="AD201" s="68" t="s">
        <v>32</v>
      </c>
      <c r="AE201" s="68">
        <v>50.3</v>
      </c>
      <c r="AF201" s="116">
        <f t="shared" si="5"/>
        <v>27813.888000000799</v>
      </c>
      <c r="AG201" s="68" t="s">
        <v>32</v>
      </c>
      <c r="AH201" s="68" t="s">
        <v>32</v>
      </c>
      <c r="AI201" s="111">
        <v>15.191666666666668</v>
      </c>
      <c r="AJ201" s="68" t="s">
        <v>32</v>
      </c>
      <c r="AK201" s="111">
        <v>12.143666666666666</v>
      </c>
      <c r="AL201" s="68">
        <v>11.3</v>
      </c>
      <c r="AM201" s="68" t="s">
        <v>93</v>
      </c>
      <c r="AN201" s="68" t="s">
        <v>21</v>
      </c>
      <c r="AO201" s="68" t="s">
        <v>32</v>
      </c>
      <c r="AP201" s="68" t="s">
        <v>32</v>
      </c>
      <c r="AQ201" s="68" t="s">
        <v>32</v>
      </c>
      <c r="AR201" s="117"/>
      <c r="AS201" s="68"/>
      <c r="AT201" s="68"/>
    </row>
    <row r="202" spans="1:46" ht="15.75" x14ac:dyDescent="0.25">
      <c r="A202" s="68" t="s">
        <v>288</v>
      </c>
      <c r="B202" s="108">
        <v>41130</v>
      </c>
      <c r="C202" s="68" t="s">
        <v>106</v>
      </c>
      <c r="D202" s="68" t="s">
        <v>289</v>
      </c>
      <c r="E202" s="68" t="s">
        <v>108</v>
      </c>
      <c r="F202" s="68" t="s">
        <v>32</v>
      </c>
      <c r="G202" s="52" t="s">
        <v>21</v>
      </c>
      <c r="H202" s="68" t="str">
        <f>VLOOKUP($G202,'[1]Site Code Table'!$A$2:$Q$301,7,FALSE)</f>
        <v>MT</v>
      </c>
      <c r="I202" s="68" t="s">
        <v>92</v>
      </c>
      <c r="J202" s="68" t="str">
        <f>VLOOKUP($G202,'[1]Site Code Table'!$A$2:$Q$301,2,FALSE)</f>
        <v>South McQuesten River</v>
      </c>
      <c r="K202" s="68" t="str">
        <f>VLOOKUP($G202,'[1]Site Code Table'!$A$2:$Q$301,4,FALSE)</f>
        <v>South McQuesten River</v>
      </c>
      <c r="L202" s="68" t="str">
        <f>VLOOKUP($G202,'[1]Site Code Table'!$A$2:$Q$301,5,FALSE)</f>
        <v>South McQuesten near the mouth at the Alaska Highway bridge</v>
      </c>
      <c r="M202" s="110">
        <f>VLOOKUP($G202,'[1]Site Code Table'!$A$2:$Q$301,10,FALSE)</f>
        <v>63.555370000000003</v>
      </c>
      <c r="N202" s="110">
        <f>VLOOKUP($G202,'[1]Site Code Table'!$A$2:$Q$301,11,FALSE)</f>
        <v>-137.4127</v>
      </c>
      <c r="O202" s="110" t="str">
        <f>VLOOKUP($G202,'[1]Site Code Table'!$A$2:$Q$301,3,FALSE)</f>
        <v>A</v>
      </c>
      <c r="P202" s="110" t="str">
        <f>VLOOKUP($G202,'[1]Site Code Table'!$A$2:$Q$301,13,FALSE)</f>
        <v>High</v>
      </c>
      <c r="Q202" s="111">
        <f>VLOOKUP($G202,'[1]Site Code Table'!$A$2:$Q$301,14,FALSE)</f>
        <v>0</v>
      </c>
      <c r="R202" s="111" t="str">
        <f>VLOOKUP($G202,'[1]Site Code Table'!$A$2:$Q$301,15,FALSE)</f>
        <v>NA</v>
      </c>
      <c r="S202" s="112">
        <f>VLOOKUP($G202,'[1]Site Code Table'!$A$2:$Q$301,16,FALSE)</f>
        <v>25</v>
      </c>
      <c r="T202" s="113" t="str">
        <f t="shared" si="4"/>
        <v>Below</v>
      </c>
      <c r="U202" s="53">
        <v>18.000000000000682</v>
      </c>
      <c r="V202" s="123">
        <v>0</v>
      </c>
      <c r="W202" s="47">
        <v>310</v>
      </c>
      <c r="X202" s="114">
        <v>8</v>
      </c>
      <c r="Y202" s="47">
        <v>2</v>
      </c>
      <c r="Z202" s="112" t="str">
        <f>VLOOKUP($G202,'[1]Site Code Table'!$A$2:$Q$301,17,FALSE)</f>
        <v xml:space="preserve"> 09DD004</v>
      </c>
      <c r="AA202" s="68" t="s">
        <v>32</v>
      </c>
      <c r="AB202" s="68" t="s">
        <v>32</v>
      </c>
      <c r="AC202" s="68" t="s">
        <v>32</v>
      </c>
      <c r="AD202" s="68" t="s">
        <v>32</v>
      </c>
      <c r="AE202" s="68">
        <v>52.1</v>
      </c>
      <c r="AF202" s="116">
        <f t="shared" si="5"/>
        <v>81025.920000003069</v>
      </c>
      <c r="AG202" s="68" t="s">
        <v>32</v>
      </c>
      <c r="AH202" s="68" t="s">
        <v>32</v>
      </c>
      <c r="AI202" s="111">
        <v>14.683333333333339</v>
      </c>
      <c r="AJ202" s="68" t="s">
        <v>32</v>
      </c>
      <c r="AK202" s="111">
        <v>11.68425</v>
      </c>
      <c r="AL202" s="68">
        <v>6</v>
      </c>
      <c r="AM202" s="68" t="s">
        <v>93</v>
      </c>
      <c r="AN202" s="68" t="s">
        <v>21</v>
      </c>
      <c r="AO202" s="68" t="s">
        <v>32</v>
      </c>
      <c r="AP202" s="68" t="s">
        <v>32</v>
      </c>
      <c r="AQ202" s="68" t="s">
        <v>32</v>
      </c>
      <c r="AR202" s="117"/>
      <c r="AS202" s="68"/>
      <c r="AT202" s="68"/>
    </row>
    <row r="203" spans="1:46" ht="15.75" x14ac:dyDescent="0.25">
      <c r="A203" s="68" t="s">
        <v>290</v>
      </c>
      <c r="B203" s="108">
        <v>41131</v>
      </c>
      <c r="C203" s="68" t="s">
        <v>106</v>
      </c>
      <c r="D203" s="68" t="s">
        <v>291</v>
      </c>
      <c r="E203" s="68" t="s">
        <v>108</v>
      </c>
      <c r="F203" s="68" t="s">
        <v>32</v>
      </c>
      <c r="G203" s="52" t="s">
        <v>21</v>
      </c>
      <c r="H203" s="68" t="str">
        <f>VLOOKUP($G203,'[1]Site Code Table'!$A$2:$Q$301,7,FALSE)</f>
        <v>MT</v>
      </c>
      <c r="I203" s="68" t="s">
        <v>92</v>
      </c>
      <c r="J203" s="68" t="str">
        <f>VLOOKUP($G203,'[1]Site Code Table'!$A$2:$Q$301,2,FALSE)</f>
        <v>South McQuesten River</v>
      </c>
      <c r="K203" s="68" t="str">
        <f>VLOOKUP($G203,'[1]Site Code Table'!$A$2:$Q$301,4,FALSE)</f>
        <v>South McQuesten River</v>
      </c>
      <c r="L203" s="68" t="str">
        <f>VLOOKUP($G203,'[1]Site Code Table'!$A$2:$Q$301,5,FALSE)</f>
        <v>South McQuesten near the mouth at the Alaska Highway bridge</v>
      </c>
      <c r="M203" s="110">
        <f>VLOOKUP($G203,'[1]Site Code Table'!$A$2:$Q$301,10,FALSE)</f>
        <v>63.555370000000003</v>
      </c>
      <c r="N203" s="110">
        <f>VLOOKUP($G203,'[1]Site Code Table'!$A$2:$Q$301,11,FALSE)</f>
        <v>-137.4127</v>
      </c>
      <c r="O203" s="110" t="str">
        <f>VLOOKUP($G203,'[1]Site Code Table'!$A$2:$Q$301,3,FALSE)</f>
        <v>A</v>
      </c>
      <c r="P203" s="110" t="str">
        <f>VLOOKUP($G203,'[1]Site Code Table'!$A$2:$Q$301,13,FALSE)</f>
        <v>High</v>
      </c>
      <c r="Q203" s="111">
        <f>VLOOKUP($G203,'[1]Site Code Table'!$A$2:$Q$301,14,FALSE)</f>
        <v>0</v>
      </c>
      <c r="R203" s="111" t="str">
        <f>VLOOKUP($G203,'[1]Site Code Table'!$A$2:$Q$301,15,FALSE)</f>
        <v>NA</v>
      </c>
      <c r="S203" s="112">
        <f>VLOOKUP($G203,'[1]Site Code Table'!$A$2:$Q$301,16,FALSE)</f>
        <v>25</v>
      </c>
      <c r="T203" s="113" t="str">
        <f t="shared" si="4"/>
        <v>Below</v>
      </c>
      <c r="U203" s="53">
        <v>5.5999999999993832</v>
      </c>
      <c r="V203" s="123">
        <v>0</v>
      </c>
      <c r="W203" s="47">
        <v>313</v>
      </c>
      <c r="X203" s="114">
        <v>8.1</v>
      </c>
      <c r="Y203" s="47">
        <v>2</v>
      </c>
      <c r="Z203" s="112" t="str">
        <f>VLOOKUP($G203,'[1]Site Code Table'!$A$2:$Q$301,17,FALSE)</f>
        <v xml:space="preserve"> 09DD004</v>
      </c>
      <c r="AA203" s="68" t="s">
        <v>32</v>
      </c>
      <c r="AB203" s="68" t="s">
        <v>32</v>
      </c>
      <c r="AC203" s="68" t="s">
        <v>32</v>
      </c>
      <c r="AD203" s="68" t="s">
        <v>32</v>
      </c>
      <c r="AE203" s="68">
        <v>52.4</v>
      </c>
      <c r="AF203" s="116">
        <f t="shared" si="5"/>
        <v>25353.215999997206</v>
      </c>
      <c r="AG203" s="68" t="s">
        <v>32</v>
      </c>
      <c r="AH203" s="68" t="s">
        <v>32</v>
      </c>
      <c r="AI203" s="111">
        <v>14.454166666666666</v>
      </c>
      <c r="AJ203" s="68" t="s">
        <v>32</v>
      </c>
      <c r="AK203" s="111">
        <v>11.565708333333335</v>
      </c>
      <c r="AL203" s="68">
        <v>0</v>
      </c>
      <c r="AM203" s="68" t="s">
        <v>93</v>
      </c>
      <c r="AN203" s="68" t="s">
        <v>21</v>
      </c>
      <c r="AO203" s="68" t="s">
        <v>32</v>
      </c>
      <c r="AP203" s="68" t="s">
        <v>32</v>
      </c>
      <c r="AQ203" s="68" t="s">
        <v>32</v>
      </c>
      <c r="AR203" s="117"/>
      <c r="AS203" s="68"/>
      <c r="AT203" s="68"/>
    </row>
    <row r="204" spans="1:46" ht="15.75" x14ac:dyDescent="0.25">
      <c r="A204" s="68" t="s">
        <v>292</v>
      </c>
      <c r="B204" s="108">
        <v>41132</v>
      </c>
      <c r="C204" s="68" t="s">
        <v>106</v>
      </c>
      <c r="D204" s="68" t="s">
        <v>293</v>
      </c>
      <c r="E204" s="68" t="s">
        <v>108</v>
      </c>
      <c r="F204" s="68" t="s">
        <v>32</v>
      </c>
      <c r="G204" s="52" t="s">
        <v>21</v>
      </c>
      <c r="H204" s="68" t="str">
        <f>VLOOKUP($G204,'[1]Site Code Table'!$A$2:$Q$301,7,FALSE)</f>
        <v>MT</v>
      </c>
      <c r="I204" s="68" t="s">
        <v>92</v>
      </c>
      <c r="J204" s="68" t="str">
        <f>VLOOKUP($G204,'[1]Site Code Table'!$A$2:$Q$301,2,FALSE)</f>
        <v>South McQuesten River</v>
      </c>
      <c r="K204" s="68" t="str">
        <f>VLOOKUP($G204,'[1]Site Code Table'!$A$2:$Q$301,4,FALSE)</f>
        <v>South McQuesten River</v>
      </c>
      <c r="L204" s="68" t="str">
        <f>VLOOKUP($G204,'[1]Site Code Table'!$A$2:$Q$301,5,FALSE)</f>
        <v>South McQuesten near the mouth at the Alaska Highway bridge</v>
      </c>
      <c r="M204" s="110">
        <f>VLOOKUP($G204,'[1]Site Code Table'!$A$2:$Q$301,10,FALSE)</f>
        <v>63.555370000000003</v>
      </c>
      <c r="N204" s="110">
        <f>VLOOKUP($G204,'[1]Site Code Table'!$A$2:$Q$301,11,FALSE)</f>
        <v>-137.4127</v>
      </c>
      <c r="O204" s="110" t="str">
        <f>VLOOKUP($G204,'[1]Site Code Table'!$A$2:$Q$301,3,FALSE)</f>
        <v>A</v>
      </c>
      <c r="P204" s="110" t="str">
        <f>VLOOKUP($G204,'[1]Site Code Table'!$A$2:$Q$301,13,FALSE)</f>
        <v>High</v>
      </c>
      <c r="Q204" s="111">
        <f>VLOOKUP($G204,'[1]Site Code Table'!$A$2:$Q$301,14,FALSE)</f>
        <v>0</v>
      </c>
      <c r="R204" s="111" t="str">
        <f>VLOOKUP($G204,'[1]Site Code Table'!$A$2:$Q$301,15,FALSE)</f>
        <v>NA</v>
      </c>
      <c r="S204" s="112">
        <f>VLOOKUP($G204,'[1]Site Code Table'!$A$2:$Q$301,16,FALSE)</f>
        <v>25</v>
      </c>
      <c r="T204" s="113" t="str">
        <f t="shared" si="4"/>
        <v>Below</v>
      </c>
      <c r="U204" s="53">
        <v>4.3333333333328561</v>
      </c>
      <c r="V204" s="123">
        <v>0</v>
      </c>
      <c r="W204" s="47">
        <v>313</v>
      </c>
      <c r="X204" s="114">
        <v>8</v>
      </c>
      <c r="Y204" s="47">
        <v>1</v>
      </c>
      <c r="Z204" s="112" t="str">
        <f>VLOOKUP($G204,'[1]Site Code Table'!$A$2:$Q$301,17,FALSE)</f>
        <v xml:space="preserve"> 09DD004</v>
      </c>
      <c r="AA204" s="68" t="s">
        <v>32</v>
      </c>
      <c r="AB204" s="68" t="s">
        <v>32</v>
      </c>
      <c r="AC204" s="68" t="s">
        <v>32</v>
      </c>
      <c r="AD204" s="68" t="s">
        <v>32</v>
      </c>
      <c r="AE204" s="68">
        <v>50.6</v>
      </c>
      <c r="AF204" s="116">
        <f t="shared" si="5"/>
        <v>18944.639999997911</v>
      </c>
      <c r="AG204" s="68" t="s">
        <v>32</v>
      </c>
      <c r="AH204" s="68" t="s">
        <v>32</v>
      </c>
      <c r="AI204" s="111">
        <v>12.725000000000001</v>
      </c>
      <c r="AJ204" s="68" t="s">
        <v>32</v>
      </c>
      <c r="AK204" s="111">
        <v>11.461083333333333</v>
      </c>
      <c r="AL204" s="68">
        <v>0</v>
      </c>
      <c r="AM204" s="68" t="s">
        <v>93</v>
      </c>
      <c r="AN204" s="68" t="s">
        <v>21</v>
      </c>
      <c r="AO204" s="68" t="s">
        <v>32</v>
      </c>
      <c r="AP204" s="68" t="s">
        <v>32</v>
      </c>
      <c r="AQ204" s="68" t="s">
        <v>32</v>
      </c>
      <c r="AR204" s="117"/>
      <c r="AS204" s="68"/>
      <c r="AT204" s="68"/>
    </row>
    <row r="205" spans="1:46" ht="15.75" x14ac:dyDescent="0.25">
      <c r="A205" s="68" t="s">
        <v>294</v>
      </c>
      <c r="B205" s="108">
        <v>41133</v>
      </c>
      <c r="C205" s="68" t="s">
        <v>106</v>
      </c>
      <c r="D205" s="68" t="s">
        <v>295</v>
      </c>
      <c r="E205" s="68" t="s">
        <v>108</v>
      </c>
      <c r="F205" s="68" t="s">
        <v>32</v>
      </c>
      <c r="G205" s="52" t="s">
        <v>21</v>
      </c>
      <c r="H205" s="68" t="str">
        <f>VLOOKUP($G205,'[1]Site Code Table'!$A$2:$Q$301,7,FALSE)</f>
        <v>MT</v>
      </c>
      <c r="I205" s="68" t="s">
        <v>92</v>
      </c>
      <c r="J205" s="68" t="str">
        <f>VLOOKUP($G205,'[1]Site Code Table'!$A$2:$Q$301,2,FALSE)</f>
        <v>South McQuesten River</v>
      </c>
      <c r="K205" s="68" t="str">
        <f>VLOOKUP($G205,'[1]Site Code Table'!$A$2:$Q$301,4,FALSE)</f>
        <v>South McQuesten River</v>
      </c>
      <c r="L205" s="68" t="str">
        <f>VLOOKUP($G205,'[1]Site Code Table'!$A$2:$Q$301,5,FALSE)</f>
        <v>South McQuesten near the mouth at the Alaska Highway bridge</v>
      </c>
      <c r="M205" s="110">
        <f>VLOOKUP($G205,'[1]Site Code Table'!$A$2:$Q$301,10,FALSE)</f>
        <v>63.555370000000003</v>
      </c>
      <c r="N205" s="110">
        <f>VLOOKUP($G205,'[1]Site Code Table'!$A$2:$Q$301,11,FALSE)</f>
        <v>-137.4127</v>
      </c>
      <c r="O205" s="110" t="str">
        <f>VLOOKUP($G205,'[1]Site Code Table'!$A$2:$Q$301,3,FALSE)</f>
        <v>A</v>
      </c>
      <c r="P205" s="110" t="str">
        <f>VLOOKUP($G205,'[1]Site Code Table'!$A$2:$Q$301,13,FALSE)</f>
        <v>High</v>
      </c>
      <c r="Q205" s="111">
        <f>VLOOKUP($G205,'[1]Site Code Table'!$A$2:$Q$301,14,FALSE)</f>
        <v>0</v>
      </c>
      <c r="R205" s="111" t="str">
        <f>VLOOKUP($G205,'[1]Site Code Table'!$A$2:$Q$301,15,FALSE)</f>
        <v>NA</v>
      </c>
      <c r="S205" s="112">
        <f>VLOOKUP($G205,'[1]Site Code Table'!$A$2:$Q$301,16,FALSE)</f>
        <v>25</v>
      </c>
      <c r="T205" s="113" t="str">
        <f t="shared" si="4"/>
        <v>Below</v>
      </c>
      <c r="U205" s="53">
        <v>3.1999999999996476</v>
      </c>
      <c r="V205" s="123">
        <v>0</v>
      </c>
      <c r="W205" s="47">
        <v>318</v>
      </c>
      <c r="X205" s="114">
        <v>8</v>
      </c>
      <c r="Y205" s="47">
        <v>1</v>
      </c>
      <c r="Z205" s="112" t="str">
        <f>VLOOKUP($G205,'[1]Site Code Table'!$A$2:$Q$301,17,FALSE)</f>
        <v xml:space="preserve"> 09DD004</v>
      </c>
      <c r="AA205" s="68" t="s">
        <v>32</v>
      </c>
      <c r="AB205" s="68" t="s">
        <v>32</v>
      </c>
      <c r="AC205" s="68" t="s">
        <v>32</v>
      </c>
      <c r="AD205" s="68" t="s">
        <v>32</v>
      </c>
      <c r="AE205" s="68">
        <v>48.4</v>
      </c>
      <c r="AF205" s="116">
        <f t="shared" si="5"/>
        <v>13381.631999998526</v>
      </c>
      <c r="AG205" s="68" t="s">
        <v>32</v>
      </c>
      <c r="AH205" s="68" t="s">
        <v>32</v>
      </c>
      <c r="AI205" s="111">
        <v>12.024999999999999</v>
      </c>
      <c r="AJ205" s="68" t="s">
        <v>32</v>
      </c>
      <c r="AK205" s="111">
        <v>11.222</v>
      </c>
      <c r="AL205" s="68">
        <v>0</v>
      </c>
      <c r="AM205" s="68" t="s">
        <v>93</v>
      </c>
      <c r="AN205" s="68" t="s">
        <v>21</v>
      </c>
      <c r="AO205" s="68" t="s">
        <v>32</v>
      </c>
      <c r="AP205" s="68" t="s">
        <v>32</v>
      </c>
      <c r="AQ205" s="68" t="s">
        <v>32</v>
      </c>
      <c r="AR205" s="117"/>
      <c r="AS205" s="68"/>
      <c r="AT205" s="68"/>
    </row>
    <row r="206" spans="1:46" ht="15.75" x14ac:dyDescent="0.25">
      <c r="A206" s="68" t="s">
        <v>296</v>
      </c>
      <c r="B206" s="108">
        <v>41134</v>
      </c>
      <c r="C206" s="68" t="s">
        <v>106</v>
      </c>
      <c r="D206" s="68" t="s">
        <v>297</v>
      </c>
      <c r="E206" s="68" t="s">
        <v>108</v>
      </c>
      <c r="F206" s="68" t="s">
        <v>32</v>
      </c>
      <c r="G206" s="52" t="s">
        <v>21</v>
      </c>
      <c r="H206" s="68" t="str">
        <f>VLOOKUP($G206,'[1]Site Code Table'!$A$2:$Q$301,7,FALSE)</f>
        <v>MT</v>
      </c>
      <c r="I206" s="68" t="s">
        <v>92</v>
      </c>
      <c r="J206" s="68" t="str">
        <f>VLOOKUP($G206,'[1]Site Code Table'!$A$2:$Q$301,2,FALSE)</f>
        <v>South McQuesten River</v>
      </c>
      <c r="K206" s="68" t="str">
        <f>VLOOKUP($G206,'[1]Site Code Table'!$A$2:$Q$301,4,FALSE)</f>
        <v>South McQuesten River</v>
      </c>
      <c r="L206" s="68" t="str">
        <f>VLOOKUP($G206,'[1]Site Code Table'!$A$2:$Q$301,5,FALSE)</f>
        <v>South McQuesten near the mouth at the Alaska Highway bridge</v>
      </c>
      <c r="M206" s="110">
        <f>VLOOKUP($G206,'[1]Site Code Table'!$A$2:$Q$301,10,FALSE)</f>
        <v>63.555370000000003</v>
      </c>
      <c r="N206" s="110">
        <f>VLOOKUP($G206,'[1]Site Code Table'!$A$2:$Q$301,11,FALSE)</f>
        <v>-137.4127</v>
      </c>
      <c r="O206" s="110" t="str">
        <f>VLOOKUP($G206,'[1]Site Code Table'!$A$2:$Q$301,3,FALSE)</f>
        <v>A</v>
      </c>
      <c r="P206" s="110" t="str">
        <f>VLOOKUP($G206,'[1]Site Code Table'!$A$2:$Q$301,13,FALSE)</f>
        <v>High</v>
      </c>
      <c r="Q206" s="111">
        <f>VLOOKUP($G206,'[1]Site Code Table'!$A$2:$Q$301,14,FALSE)</f>
        <v>0</v>
      </c>
      <c r="R206" s="111" t="str">
        <f>VLOOKUP($G206,'[1]Site Code Table'!$A$2:$Q$301,15,FALSE)</f>
        <v>NA</v>
      </c>
      <c r="S206" s="112">
        <f>VLOOKUP($G206,'[1]Site Code Table'!$A$2:$Q$301,16,FALSE)</f>
        <v>25</v>
      </c>
      <c r="T206" s="113" t="str">
        <f t="shared" si="4"/>
        <v>Below</v>
      </c>
      <c r="U206" s="53">
        <v>4.7999999999994714</v>
      </c>
      <c r="V206" s="123">
        <v>0</v>
      </c>
      <c r="W206" s="47">
        <v>318</v>
      </c>
      <c r="X206" s="114">
        <v>8.1</v>
      </c>
      <c r="Y206" s="47">
        <v>2</v>
      </c>
      <c r="Z206" s="112" t="str">
        <f>VLOOKUP($G206,'[1]Site Code Table'!$A$2:$Q$301,17,FALSE)</f>
        <v xml:space="preserve"> 09DD004</v>
      </c>
      <c r="AA206" s="68" t="s">
        <v>32</v>
      </c>
      <c r="AB206" s="68" t="s">
        <v>32</v>
      </c>
      <c r="AC206" s="68" t="s">
        <v>32</v>
      </c>
      <c r="AD206" s="68" t="s">
        <v>32</v>
      </c>
      <c r="AE206" s="68">
        <v>47</v>
      </c>
      <c r="AF206" s="116">
        <f t="shared" si="5"/>
        <v>19491.839999997854</v>
      </c>
      <c r="AG206" s="68" t="s">
        <v>32</v>
      </c>
      <c r="AH206" s="68" t="s">
        <v>32</v>
      </c>
      <c r="AI206" s="111">
        <v>14.025</v>
      </c>
      <c r="AJ206" s="68" t="s">
        <v>32</v>
      </c>
      <c r="AK206" s="111">
        <v>11.490416666666667</v>
      </c>
      <c r="AL206" s="68">
        <v>0</v>
      </c>
      <c r="AM206" s="68" t="s">
        <v>93</v>
      </c>
      <c r="AN206" s="68" t="s">
        <v>21</v>
      </c>
      <c r="AO206" s="68" t="s">
        <v>32</v>
      </c>
      <c r="AP206" s="68" t="s">
        <v>32</v>
      </c>
      <c r="AQ206" s="68" t="s">
        <v>32</v>
      </c>
      <c r="AR206" s="117"/>
      <c r="AS206" s="68"/>
      <c r="AT206" s="68"/>
    </row>
    <row r="207" spans="1:46" ht="15.75" x14ac:dyDescent="0.25">
      <c r="A207" s="68" t="s">
        <v>298</v>
      </c>
      <c r="B207" s="108">
        <v>41135</v>
      </c>
      <c r="C207" s="68" t="s">
        <v>106</v>
      </c>
      <c r="D207" s="68" t="s">
        <v>299</v>
      </c>
      <c r="E207" s="68" t="s">
        <v>108</v>
      </c>
      <c r="F207" s="68" t="s">
        <v>32</v>
      </c>
      <c r="G207" s="52" t="s">
        <v>21</v>
      </c>
      <c r="H207" s="68" t="str">
        <f>VLOOKUP($G207,'[1]Site Code Table'!$A$2:$Q$301,7,FALSE)</f>
        <v>MT</v>
      </c>
      <c r="I207" s="68" t="s">
        <v>92</v>
      </c>
      <c r="J207" s="68" t="str">
        <f>VLOOKUP($G207,'[1]Site Code Table'!$A$2:$Q$301,2,FALSE)</f>
        <v>South McQuesten River</v>
      </c>
      <c r="K207" s="68" t="str">
        <f>VLOOKUP($G207,'[1]Site Code Table'!$A$2:$Q$301,4,FALSE)</f>
        <v>South McQuesten River</v>
      </c>
      <c r="L207" s="68" t="str">
        <f>VLOOKUP($G207,'[1]Site Code Table'!$A$2:$Q$301,5,FALSE)</f>
        <v>South McQuesten near the mouth at the Alaska Highway bridge</v>
      </c>
      <c r="M207" s="110">
        <f>VLOOKUP($G207,'[1]Site Code Table'!$A$2:$Q$301,10,FALSE)</f>
        <v>63.555370000000003</v>
      </c>
      <c r="N207" s="110">
        <f>VLOOKUP($G207,'[1]Site Code Table'!$A$2:$Q$301,11,FALSE)</f>
        <v>-137.4127</v>
      </c>
      <c r="O207" s="110" t="str">
        <f>VLOOKUP($G207,'[1]Site Code Table'!$A$2:$Q$301,3,FALSE)</f>
        <v>A</v>
      </c>
      <c r="P207" s="110" t="str">
        <f>VLOOKUP($G207,'[1]Site Code Table'!$A$2:$Q$301,13,FALSE)</f>
        <v>High</v>
      </c>
      <c r="Q207" s="111">
        <f>VLOOKUP($G207,'[1]Site Code Table'!$A$2:$Q$301,14,FALSE)</f>
        <v>0</v>
      </c>
      <c r="R207" s="111" t="str">
        <f>VLOOKUP($G207,'[1]Site Code Table'!$A$2:$Q$301,15,FALSE)</f>
        <v>NA</v>
      </c>
      <c r="S207" s="112">
        <f>VLOOKUP($G207,'[1]Site Code Table'!$A$2:$Q$301,16,FALSE)</f>
        <v>25</v>
      </c>
      <c r="T207" s="113" t="str">
        <f t="shared" si="4"/>
        <v>Below</v>
      </c>
      <c r="U207" s="53">
        <v>4.0000000000002993</v>
      </c>
      <c r="V207" s="123">
        <v>0</v>
      </c>
      <c r="W207" s="47">
        <v>317</v>
      </c>
      <c r="X207" s="114">
        <v>8.1999999999999993</v>
      </c>
      <c r="Y207" s="47">
        <v>1</v>
      </c>
      <c r="Z207" s="112" t="str">
        <f>VLOOKUP($G207,'[1]Site Code Table'!$A$2:$Q$301,17,FALSE)</f>
        <v xml:space="preserve"> 09DD004</v>
      </c>
      <c r="AA207" s="68" t="s">
        <v>32</v>
      </c>
      <c r="AB207" s="68" t="s">
        <v>32</v>
      </c>
      <c r="AC207" s="68" t="s">
        <v>32</v>
      </c>
      <c r="AD207" s="68" t="s">
        <v>32</v>
      </c>
      <c r="AE207" s="68">
        <v>45.3</v>
      </c>
      <c r="AF207" s="116">
        <f t="shared" si="5"/>
        <v>15655.680000001172</v>
      </c>
      <c r="AG207" s="68" t="s">
        <v>32</v>
      </c>
      <c r="AH207" s="68" t="s">
        <v>32</v>
      </c>
      <c r="AI207" s="111">
        <v>12.341666666666663</v>
      </c>
      <c r="AJ207" s="68" t="s">
        <v>32</v>
      </c>
      <c r="AK207" s="111">
        <v>11.393000000000001</v>
      </c>
      <c r="AL207" s="68">
        <v>0</v>
      </c>
      <c r="AM207" s="68" t="s">
        <v>93</v>
      </c>
      <c r="AN207" s="68" t="s">
        <v>21</v>
      </c>
      <c r="AO207" s="68" t="s">
        <v>32</v>
      </c>
      <c r="AP207" s="68" t="s">
        <v>32</v>
      </c>
      <c r="AQ207" s="68" t="s">
        <v>32</v>
      </c>
      <c r="AR207" s="117"/>
      <c r="AS207" s="68"/>
      <c r="AT207" s="68"/>
    </row>
    <row r="208" spans="1:46" ht="15.75" x14ac:dyDescent="0.25">
      <c r="A208" s="68" t="s">
        <v>300</v>
      </c>
      <c r="B208" s="108">
        <v>41136</v>
      </c>
      <c r="C208" s="68" t="s">
        <v>106</v>
      </c>
      <c r="D208" s="68" t="s">
        <v>301</v>
      </c>
      <c r="E208" s="68" t="s">
        <v>108</v>
      </c>
      <c r="F208" s="68" t="s">
        <v>32</v>
      </c>
      <c r="G208" s="52" t="s">
        <v>21</v>
      </c>
      <c r="H208" s="68" t="str">
        <f>VLOOKUP($G208,'[1]Site Code Table'!$A$2:$Q$301,7,FALSE)</f>
        <v>MT</v>
      </c>
      <c r="I208" s="68" t="s">
        <v>92</v>
      </c>
      <c r="J208" s="68" t="str">
        <f>VLOOKUP($G208,'[1]Site Code Table'!$A$2:$Q$301,2,FALSE)</f>
        <v>South McQuesten River</v>
      </c>
      <c r="K208" s="68" t="str">
        <f>VLOOKUP($G208,'[1]Site Code Table'!$A$2:$Q$301,4,FALSE)</f>
        <v>South McQuesten River</v>
      </c>
      <c r="L208" s="68" t="str">
        <f>VLOOKUP($G208,'[1]Site Code Table'!$A$2:$Q$301,5,FALSE)</f>
        <v>South McQuesten near the mouth at the Alaska Highway bridge</v>
      </c>
      <c r="M208" s="110">
        <f>VLOOKUP($G208,'[1]Site Code Table'!$A$2:$Q$301,10,FALSE)</f>
        <v>63.555370000000003</v>
      </c>
      <c r="N208" s="110">
        <f>VLOOKUP($G208,'[1]Site Code Table'!$A$2:$Q$301,11,FALSE)</f>
        <v>-137.4127</v>
      </c>
      <c r="O208" s="110" t="str">
        <f>VLOOKUP($G208,'[1]Site Code Table'!$A$2:$Q$301,3,FALSE)</f>
        <v>A</v>
      </c>
      <c r="P208" s="110" t="str">
        <f>VLOOKUP($G208,'[1]Site Code Table'!$A$2:$Q$301,13,FALSE)</f>
        <v>High</v>
      </c>
      <c r="Q208" s="111">
        <f>VLOOKUP($G208,'[1]Site Code Table'!$A$2:$Q$301,14,FALSE)</f>
        <v>0</v>
      </c>
      <c r="R208" s="111" t="str">
        <f>VLOOKUP($G208,'[1]Site Code Table'!$A$2:$Q$301,15,FALSE)</f>
        <v>NA</v>
      </c>
      <c r="S208" s="112">
        <f>VLOOKUP($G208,'[1]Site Code Table'!$A$2:$Q$301,16,FALSE)</f>
        <v>25</v>
      </c>
      <c r="T208" s="113" t="str">
        <f t="shared" si="4"/>
        <v>Below</v>
      </c>
      <c r="U208" s="53">
        <v>3.6666666666670027</v>
      </c>
      <c r="V208" s="123">
        <v>0</v>
      </c>
      <c r="W208" s="47">
        <v>320</v>
      </c>
      <c r="X208" s="114">
        <v>8</v>
      </c>
      <c r="Y208" s="47">
        <v>2</v>
      </c>
      <c r="Z208" s="112" t="str">
        <f>VLOOKUP($G208,'[1]Site Code Table'!$A$2:$Q$301,17,FALSE)</f>
        <v xml:space="preserve"> 09DD004</v>
      </c>
      <c r="AA208" s="68" t="s">
        <v>32</v>
      </c>
      <c r="AB208" s="68" t="s">
        <v>32</v>
      </c>
      <c r="AC208" s="68" t="s">
        <v>32</v>
      </c>
      <c r="AD208" s="68" t="s">
        <v>32</v>
      </c>
      <c r="AE208" s="68">
        <v>43.8</v>
      </c>
      <c r="AF208" s="116">
        <f t="shared" si="5"/>
        <v>13875.84000000127</v>
      </c>
      <c r="AG208" s="68" t="s">
        <v>32</v>
      </c>
      <c r="AH208" s="68" t="s">
        <v>32</v>
      </c>
      <c r="AI208" s="111">
        <v>14.54166666666667</v>
      </c>
      <c r="AJ208" s="68" t="s">
        <v>32</v>
      </c>
      <c r="AK208" s="111">
        <v>11.591958333333332</v>
      </c>
      <c r="AL208" s="68">
        <v>0</v>
      </c>
      <c r="AM208" s="68" t="s">
        <v>93</v>
      </c>
      <c r="AN208" s="68" t="s">
        <v>21</v>
      </c>
      <c r="AO208" s="68" t="s">
        <v>32</v>
      </c>
      <c r="AP208" s="68" t="s">
        <v>32</v>
      </c>
      <c r="AQ208" s="68" t="s">
        <v>32</v>
      </c>
      <c r="AR208" s="117"/>
      <c r="AS208" s="68"/>
      <c r="AT208" s="68"/>
    </row>
    <row r="209" spans="1:46" ht="15.75" x14ac:dyDescent="0.25">
      <c r="A209" s="68" t="s">
        <v>302</v>
      </c>
      <c r="B209" s="108">
        <v>41137</v>
      </c>
      <c r="C209" s="68" t="s">
        <v>106</v>
      </c>
      <c r="D209" s="68" t="s">
        <v>303</v>
      </c>
      <c r="E209" s="68" t="s">
        <v>108</v>
      </c>
      <c r="F209" s="68" t="s">
        <v>32</v>
      </c>
      <c r="G209" s="52" t="s">
        <v>21</v>
      </c>
      <c r="H209" s="68" t="str">
        <f>VLOOKUP($G209,'[1]Site Code Table'!$A$2:$Q$301,7,FALSE)</f>
        <v>MT</v>
      </c>
      <c r="I209" s="68" t="s">
        <v>92</v>
      </c>
      <c r="J209" s="68" t="str">
        <f>VLOOKUP($G209,'[1]Site Code Table'!$A$2:$Q$301,2,FALSE)</f>
        <v>South McQuesten River</v>
      </c>
      <c r="K209" s="68" t="str">
        <f>VLOOKUP($G209,'[1]Site Code Table'!$A$2:$Q$301,4,FALSE)</f>
        <v>South McQuesten River</v>
      </c>
      <c r="L209" s="68" t="str">
        <f>VLOOKUP($G209,'[1]Site Code Table'!$A$2:$Q$301,5,FALSE)</f>
        <v>South McQuesten near the mouth at the Alaska Highway bridge</v>
      </c>
      <c r="M209" s="110">
        <f>VLOOKUP($G209,'[1]Site Code Table'!$A$2:$Q$301,10,FALSE)</f>
        <v>63.555370000000003</v>
      </c>
      <c r="N209" s="110">
        <f>VLOOKUP($G209,'[1]Site Code Table'!$A$2:$Q$301,11,FALSE)</f>
        <v>-137.4127</v>
      </c>
      <c r="O209" s="110" t="str">
        <f>VLOOKUP($G209,'[1]Site Code Table'!$A$2:$Q$301,3,FALSE)</f>
        <v>A</v>
      </c>
      <c r="P209" s="110" t="str">
        <f>VLOOKUP($G209,'[1]Site Code Table'!$A$2:$Q$301,13,FALSE)</f>
        <v>High</v>
      </c>
      <c r="Q209" s="111">
        <f>VLOOKUP($G209,'[1]Site Code Table'!$A$2:$Q$301,14,FALSE)</f>
        <v>0</v>
      </c>
      <c r="R209" s="111" t="str">
        <f>VLOOKUP($G209,'[1]Site Code Table'!$A$2:$Q$301,15,FALSE)</f>
        <v>NA</v>
      </c>
      <c r="S209" s="112">
        <f>VLOOKUP($G209,'[1]Site Code Table'!$A$2:$Q$301,16,FALSE)</f>
        <v>25</v>
      </c>
      <c r="T209" s="113" t="str">
        <f t="shared" si="4"/>
        <v>Below</v>
      </c>
      <c r="U209" s="53">
        <v>3.3333333333329662</v>
      </c>
      <c r="V209" s="123">
        <v>0</v>
      </c>
      <c r="W209" s="47">
        <v>323</v>
      </c>
      <c r="X209" s="114">
        <v>8.1</v>
      </c>
      <c r="Y209" s="47">
        <v>2</v>
      </c>
      <c r="Z209" s="112" t="str">
        <f>VLOOKUP($G209,'[1]Site Code Table'!$A$2:$Q$301,17,FALSE)</f>
        <v xml:space="preserve"> 09DD004</v>
      </c>
      <c r="AA209" s="68" t="s">
        <v>32</v>
      </c>
      <c r="AB209" s="68" t="s">
        <v>32</v>
      </c>
      <c r="AC209" s="68" t="s">
        <v>32</v>
      </c>
      <c r="AD209" s="68" t="s">
        <v>32</v>
      </c>
      <c r="AE209" s="68">
        <v>42.4</v>
      </c>
      <c r="AF209" s="116">
        <f t="shared" si="5"/>
        <v>12211.199999998655</v>
      </c>
      <c r="AG209" s="68" t="s">
        <v>32</v>
      </c>
      <c r="AH209" s="68" t="s">
        <v>32</v>
      </c>
      <c r="AI209" s="111">
        <v>13.53333333333333</v>
      </c>
      <c r="AJ209" s="68" t="s">
        <v>32</v>
      </c>
      <c r="AK209" s="111">
        <v>11.70645833333333</v>
      </c>
      <c r="AL209" s="68">
        <v>0</v>
      </c>
      <c r="AM209" s="68" t="s">
        <v>93</v>
      </c>
      <c r="AN209" s="68" t="s">
        <v>21</v>
      </c>
      <c r="AO209" s="68" t="s">
        <v>32</v>
      </c>
      <c r="AP209" s="68" t="s">
        <v>32</v>
      </c>
      <c r="AQ209" s="68" t="s">
        <v>32</v>
      </c>
      <c r="AR209" s="117"/>
      <c r="AS209" s="68"/>
      <c r="AT209" s="68"/>
    </row>
    <row r="210" spans="1:46" ht="15.75" x14ac:dyDescent="0.25">
      <c r="A210" s="68" t="s">
        <v>304</v>
      </c>
      <c r="B210" s="108">
        <v>41138</v>
      </c>
      <c r="C210" s="68" t="s">
        <v>106</v>
      </c>
      <c r="D210" s="68" t="s">
        <v>305</v>
      </c>
      <c r="E210" s="68" t="s">
        <v>108</v>
      </c>
      <c r="F210" s="68" t="s">
        <v>32</v>
      </c>
      <c r="G210" s="52" t="s">
        <v>21</v>
      </c>
      <c r="H210" s="68" t="str">
        <f>VLOOKUP($G210,'[1]Site Code Table'!$A$2:$Q$301,7,FALSE)</f>
        <v>MT</v>
      </c>
      <c r="I210" s="68" t="s">
        <v>92</v>
      </c>
      <c r="J210" s="68" t="str">
        <f>VLOOKUP($G210,'[1]Site Code Table'!$A$2:$Q$301,2,FALSE)</f>
        <v>South McQuesten River</v>
      </c>
      <c r="K210" s="68" t="str">
        <f>VLOOKUP($G210,'[1]Site Code Table'!$A$2:$Q$301,4,FALSE)</f>
        <v>South McQuesten River</v>
      </c>
      <c r="L210" s="68" t="str">
        <f>VLOOKUP($G210,'[1]Site Code Table'!$A$2:$Q$301,5,FALSE)</f>
        <v>South McQuesten near the mouth at the Alaska Highway bridge</v>
      </c>
      <c r="M210" s="110">
        <f>VLOOKUP($G210,'[1]Site Code Table'!$A$2:$Q$301,10,FALSE)</f>
        <v>63.555370000000003</v>
      </c>
      <c r="N210" s="110">
        <f>VLOOKUP($G210,'[1]Site Code Table'!$A$2:$Q$301,11,FALSE)</f>
        <v>-137.4127</v>
      </c>
      <c r="O210" s="110" t="str">
        <f>VLOOKUP($G210,'[1]Site Code Table'!$A$2:$Q$301,3,FALSE)</f>
        <v>A</v>
      </c>
      <c r="P210" s="110" t="str">
        <f>VLOOKUP($G210,'[1]Site Code Table'!$A$2:$Q$301,13,FALSE)</f>
        <v>High</v>
      </c>
      <c r="Q210" s="111">
        <f>VLOOKUP($G210,'[1]Site Code Table'!$A$2:$Q$301,14,FALSE)</f>
        <v>0</v>
      </c>
      <c r="R210" s="111" t="str">
        <f>VLOOKUP($G210,'[1]Site Code Table'!$A$2:$Q$301,15,FALSE)</f>
        <v>NA</v>
      </c>
      <c r="S210" s="112">
        <f>VLOOKUP($G210,'[1]Site Code Table'!$A$2:$Q$301,16,FALSE)</f>
        <v>25</v>
      </c>
      <c r="T210" s="53" t="s">
        <v>32</v>
      </c>
      <c r="U210" s="53" t="s">
        <v>32</v>
      </c>
      <c r="V210" s="47" t="s">
        <v>32</v>
      </c>
      <c r="W210" s="53" t="s">
        <v>32</v>
      </c>
      <c r="X210" s="53" t="s">
        <v>32</v>
      </c>
      <c r="Y210" s="53" t="s">
        <v>32</v>
      </c>
      <c r="Z210" s="112" t="str">
        <f>VLOOKUP($G210,'[1]Site Code Table'!$A$2:$Q$301,17,FALSE)</f>
        <v xml:space="preserve"> 09DD004</v>
      </c>
      <c r="AA210" s="68" t="s">
        <v>32</v>
      </c>
      <c r="AB210" s="68" t="s">
        <v>32</v>
      </c>
      <c r="AC210" s="68" t="s">
        <v>32</v>
      </c>
      <c r="AD210" s="68" t="s">
        <v>32</v>
      </c>
      <c r="AE210" s="68">
        <v>41.1</v>
      </c>
      <c r="AF210" s="116" t="s">
        <v>32</v>
      </c>
      <c r="AG210" s="68" t="s">
        <v>32</v>
      </c>
      <c r="AH210" s="68" t="s">
        <v>32</v>
      </c>
      <c r="AI210" s="111">
        <v>12.550000000000004</v>
      </c>
      <c r="AJ210" s="68" t="s">
        <v>32</v>
      </c>
      <c r="AK210" s="111">
        <v>11.390041666666667</v>
      </c>
      <c r="AL210" s="68">
        <v>0.7</v>
      </c>
      <c r="AM210" s="68" t="s">
        <v>93</v>
      </c>
      <c r="AN210" s="68" t="s">
        <v>21</v>
      </c>
      <c r="AO210" s="68" t="s">
        <v>32</v>
      </c>
      <c r="AP210" s="68" t="s">
        <v>32</v>
      </c>
      <c r="AQ210" s="68" t="s">
        <v>32</v>
      </c>
      <c r="AR210" s="117" t="s">
        <v>256</v>
      </c>
      <c r="AS210" s="68"/>
      <c r="AT210" s="68"/>
    </row>
    <row r="211" spans="1:46" ht="15.75" x14ac:dyDescent="0.25">
      <c r="A211" s="68" t="s">
        <v>306</v>
      </c>
      <c r="B211" s="108">
        <v>41139</v>
      </c>
      <c r="C211" s="68" t="s">
        <v>106</v>
      </c>
      <c r="D211" s="68" t="s">
        <v>307</v>
      </c>
      <c r="E211" s="68" t="s">
        <v>108</v>
      </c>
      <c r="F211" s="68" t="s">
        <v>32</v>
      </c>
      <c r="G211" s="52" t="s">
        <v>21</v>
      </c>
      <c r="H211" s="68" t="str">
        <f>VLOOKUP($G211,'[1]Site Code Table'!$A$2:$Q$301,7,FALSE)</f>
        <v>MT</v>
      </c>
      <c r="I211" s="68" t="s">
        <v>92</v>
      </c>
      <c r="J211" s="68" t="str">
        <f>VLOOKUP($G211,'[1]Site Code Table'!$A$2:$Q$301,2,FALSE)</f>
        <v>South McQuesten River</v>
      </c>
      <c r="K211" s="68" t="str">
        <f>VLOOKUP($G211,'[1]Site Code Table'!$A$2:$Q$301,4,FALSE)</f>
        <v>South McQuesten River</v>
      </c>
      <c r="L211" s="68" t="str">
        <f>VLOOKUP($G211,'[1]Site Code Table'!$A$2:$Q$301,5,FALSE)</f>
        <v>South McQuesten near the mouth at the Alaska Highway bridge</v>
      </c>
      <c r="M211" s="110">
        <f>VLOOKUP($G211,'[1]Site Code Table'!$A$2:$Q$301,10,FALSE)</f>
        <v>63.555370000000003</v>
      </c>
      <c r="N211" s="110">
        <f>VLOOKUP($G211,'[1]Site Code Table'!$A$2:$Q$301,11,FALSE)</f>
        <v>-137.4127</v>
      </c>
      <c r="O211" s="110" t="str">
        <f>VLOOKUP($G211,'[1]Site Code Table'!$A$2:$Q$301,3,FALSE)</f>
        <v>A</v>
      </c>
      <c r="P211" s="110" t="str">
        <f>VLOOKUP($G211,'[1]Site Code Table'!$A$2:$Q$301,13,FALSE)</f>
        <v>High</v>
      </c>
      <c r="Q211" s="111">
        <f>VLOOKUP($G211,'[1]Site Code Table'!$A$2:$Q$301,14,FALSE)</f>
        <v>0</v>
      </c>
      <c r="R211" s="111" t="str">
        <f>VLOOKUP($G211,'[1]Site Code Table'!$A$2:$Q$301,15,FALSE)</f>
        <v>NA</v>
      </c>
      <c r="S211" s="112">
        <f>VLOOKUP($G211,'[1]Site Code Table'!$A$2:$Q$301,16,FALSE)</f>
        <v>25</v>
      </c>
      <c r="T211" s="53" t="s">
        <v>32</v>
      </c>
      <c r="U211" s="53" t="s">
        <v>32</v>
      </c>
      <c r="V211" s="47" t="s">
        <v>32</v>
      </c>
      <c r="W211" s="53" t="s">
        <v>32</v>
      </c>
      <c r="X211" s="53" t="s">
        <v>32</v>
      </c>
      <c r="Y211" s="53" t="s">
        <v>32</v>
      </c>
      <c r="Z211" s="112" t="str">
        <f>VLOOKUP($G211,'[1]Site Code Table'!$A$2:$Q$301,17,FALSE)</f>
        <v xml:space="preserve"> 09DD004</v>
      </c>
      <c r="AA211" s="68" t="s">
        <v>32</v>
      </c>
      <c r="AB211" s="68" t="s">
        <v>32</v>
      </c>
      <c r="AC211" s="68" t="s">
        <v>32</v>
      </c>
      <c r="AD211" s="68" t="s">
        <v>32</v>
      </c>
      <c r="AE211" s="68">
        <v>40.200000000000003</v>
      </c>
      <c r="AF211" s="116" t="s">
        <v>32</v>
      </c>
      <c r="AG211" s="68" t="s">
        <v>32</v>
      </c>
      <c r="AH211" s="68" t="s">
        <v>32</v>
      </c>
      <c r="AI211" s="111">
        <v>11.758333333333333</v>
      </c>
      <c r="AJ211" s="68" t="s">
        <v>32</v>
      </c>
      <c r="AK211" s="111">
        <v>10.620083333333335</v>
      </c>
      <c r="AL211" s="68">
        <v>0.7</v>
      </c>
      <c r="AM211" s="68" t="s">
        <v>93</v>
      </c>
      <c r="AN211" s="68" t="s">
        <v>21</v>
      </c>
      <c r="AO211" s="68" t="s">
        <v>32</v>
      </c>
      <c r="AP211" s="68" t="s">
        <v>32</v>
      </c>
      <c r="AQ211" s="68" t="s">
        <v>32</v>
      </c>
      <c r="AR211" s="117" t="s">
        <v>256</v>
      </c>
      <c r="AS211" s="68"/>
      <c r="AT211" s="68"/>
    </row>
    <row r="212" spans="1:46" ht="15.75" x14ac:dyDescent="0.25">
      <c r="A212" s="68" t="s">
        <v>308</v>
      </c>
      <c r="B212" s="108">
        <v>41137</v>
      </c>
      <c r="C212" s="109">
        <v>0.63124999999999998</v>
      </c>
      <c r="D212" s="68" t="s">
        <v>309</v>
      </c>
      <c r="E212" s="68" t="s">
        <v>91</v>
      </c>
      <c r="F212" s="68" t="s">
        <v>32</v>
      </c>
      <c r="G212" s="122" t="s">
        <v>21</v>
      </c>
      <c r="H212" s="68" t="str">
        <f>VLOOKUP($G212,'[1]Site Code Table'!$A$2:$Q$301,7,FALSE)</f>
        <v>MT</v>
      </c>
      <c r="I212" s="68" t="s">
        <v>92</v>
      </c>
      <c r="J212" s="68" t="str">
        <f>VLOOKUP($G212,'[1]Site Code Table'!$A$2:$Q$301,2,FALSE)</f>
        <v>South McQuesten River</v>
      </c>
      <c r="K212" s="68" t="str">
        <f>VLOOKUP($G212,'[1]Site Code Table'!$A$2:$Q$301,4,FALSE)</f>
        <v>South McQuesten River</v>
      </c>
      <c r="L212" s="68" t="str">
        <f>VLOOKUP($G212,'[1]Site Code Table'!$A$2:$Q$301,5,FALSE)</f>
        <v>South McQuesten near the mouth at the Alaska Highway bridge</v>
      </c>
      <c r="M212" s="110">
        <f>VLOOKUP($G212,'[1]Site Code Table'!$A$2:$Q$301,10,FALSE)</f>
        <v>63.555370000000003</v>
      </c>
      <c r="N212" s="110">
        <f>VLOOKUP($G212,'[1]Site Code Table'!$A$2:$Q$301,11,FALSE)</f>
        <v>-137.4127</v>
      </c>
      <c r="O212" s="110" t="str">
        <f>VLOOKUP($G212,'[1]Site Code Table'!$A$2:$Q$301,3,FALSE)</f>
        <v>A</v>
      </c>
      <c r="P212" s="110" t="str">
        <f>VLOOKUP($G212,'[1]Site Code Table'!$A$2:$Q$301,13,FALSE)</f>
        <v>High</v>
      </c>
      <c r="Q212" s="111">
        <f>VLOOKUP($G212,'[1]Site Code Table'!$A$2:$Q$301,14,FALSE)</f>
        <v>0</v>
      </c>
      <c r="R212" s="111" t="str">
        <f>VLOOKUP($G212,'[1]Site Code Table'!$A$2:$Q$301,15,FALSE)</f>
        <v>NA</v>
      </c>
      <c r="S212" s="112">
        <f>VLOOKUP($G212,'[1]Site Code Table'!$A$2:$Q$301,16,FALSE)</f>
        <v>25</v>
      </c>
      <c r="T212" s="113" t="str">
        <f t="shared" ref="T212:T239" si="6">IF(S212&gt;U212,"Below","Above")</f>
        <v>Below</v>
      </c>
      <c r="U212" s="53">
        <v>1.1999999999998678</v>
      </c>
      <c r="V212" s="123">
        <v>0</v>
      </c>
      <c r="W212" s="47">
        <v>323</v>
      </c>
      <c r="X212" s="114">
        <v>7.9</v>
      </c>
      <c r="Y212" s="47">
        <v>2</v>
      </c>
      <c r="Z212" s="112" t="str">
        <f>VLOOKUP($G212,'[1]Site Code Table'!$A$2:$Q$301,17,FALSE)</f>
        <v xml:space="preserve"> 09DD004</v>
      </c>
      <c r="AA212" s="68" t="s">
        <v>32</v>
      </c>
      <c r="AB212" s="68" t="s">
        <v>32</v>
      </c>
      <c r="AC212" s="119">
        <v>42.25</v>
      </c>
      <c r="AD212" s="115">
        <f>(U212*AC212*(3600/1000))</f>
        <v>182.51999999997992</v>
      </c>
      <c r="AE212" s="68">
        <v>42.4</v>
      </c>
      <c r="AF212" s="116">
        <f>(U212*AE212*(3600/1000) *24)</f>
        <v>4396.0319999995154</v>
      </c>
      <c r="AG212" s="68" t="s">
        <v>32</v>
      </c>
      <c r="AH212" s="68" t="s">
        <v>32</v>
      </c>
      <c r="AI212" s="111">
        <v>13.5</v>
      </c>
      <c r="AJ212" s="68" t="s">
        <v>32</v>
      </c>
      <c r="AK212" s="111">
        <v>11.7</v>
      </c>
      <c r="AL212" s="68">
        <v>0</v>
      </c>
      <c r="AM212" s="68" t="s">
        <v>93</v>
      </c>
      <c r="AN212" s="68" t="s">
        <v>21</v>
      </c>
      <c r="AO212" s="68" t="s">
        <v>32</v>
      </c>
      <c r="AP212" s="68" t="s">
        <v>32</v>
      </c>
      <c r="AQ212" s="68" t="s">
        <v>32</v>
      </c>
      <c r="AR212" s="117"/>
      <c r="AS212" s="68"/>
      <c r="AT212" s="68"/>
    </row>
    <row r="213" spans="1:46" x14ac:dyDescent="0.2">
      <c r="A213" s="68" t="s">
        <v>310</v>
      </c>
      <c r="B213" s="108">
        <v>41138</v>
      </c>
      <c r="C213" s="109">
        <v>0.65069444444444446</v>
      </c>
      <c r="D213" s="68" t="s">
        <v>311</v>
      </c>
      <c r="E213" s="68" t="s">
        <v>91</v>
      </c>
      <c r="F213" s="68" t="s">
        <v>32</v>
      </c>
      <c r="G213" s="68" t="s">
        <v>28</v>
      </c>
      <c r="H213" s="68" t="str">
        <f>VLOOKUP($G213,'[1]Site Code Table'!$A$2:$Q$301,7,FALSE)</f>
        <v>O</v>
      </c>
      <c r="I213" s="68" t="s">
        <v>99</v>
      </c>
      <c r="J213" s="68" t="str">
        <f>VLOOKUP($G213,'[1]Site Code Table'!$A$2:$Q$301,2,FALSE)</f>
        <v>South McQuesten River</v>
      </c>
      <c r="K213" s="68" t="str">
        <f>VLOOKUP($G213,'[1]Site Code Table'!$A$2:$Q$301,4,FALSE)</f>
        <v>South McQuesten River</v>
      </c>
      <c r="L213" s="68" t="str">
        <f>VLOOKUP($G213,'[1]Site Code Table'!$A$2:$Q$301,5,FALSE)</f>
        <v>South McQuesten downstream of Haggart Creek mouth</v>
      </c>
      <c r="M213" s="110">
        <f>VLOOKUP($G213,'[1]Site Code Table'!$A$2:$Q$301,10,FALSE)</f>
        <v>63.891559999999998</v>
      </c>
      <c r="N213" s="110">
        <f>VLOOKUP($G213,'[1]Site Code Table'!$A$2:$Q$301,11,FALSE)</f>
        <v>-136.03003000000001</v>
      </c>
      <c r="O213" s="110" t="str">
        <f>VLOOKUP($G213,'[1]Site Code Table'!$A$2:$Q$301,3,FALSE)</f>
        <v>A</v>
      </c>
      <c r="P213" s="110" t="str">
        <f>VLOOKUP($G213,'[1]Site Code Table'!$A$2:$Q$301,13,FALSE)</f>
        <v>High</v>
      </c>
      <c r="Q213" s="111">
        <f>VLOOKUP($G213,'[1]Site Code Table'!$A$2:$Q$301,14,FALSE)</f>
        <v>0</v>
      </c>
      <c r="R213" s="111" t="str">
        <f>VLOOKUP($G213,'[1]Site Code Table'!$A$2:$Q$301,15,FALSE)</f>
        <v>NA</v>
      </c>
      <c r="S213" s="112">
        <f>VLOOKUP($G213,'[1]Site Code Table'!$A$2:$Q$301,16,FALSE)</f>
        <v>25</v>
      </c>
      <c r="T213" s="113" t="str">
        <f t="shared" si="6"/>
        <v>Below</v>
      </c>
      <c r="U213" s="53">
        <v>3.1999999999996476</v>
      </c>
      <c r="V213" s="47">
        <v>0</v>
      </c>
      <c r="W213" s="47">
        <v>382</v>
      </c>
      <c r="X213" s="114">
        <v>8</v>
      </c>
      <c r="Y213" s="47">
        <v>2</v>
      </c>
      <c r="Z213" s="112" t="str">
        <f>VLOOKUP($G213,'[1]Site Code Table'!$A$2:$Q$301,17,FALSE)</f>
        <v>NA</v>
      </c>
      <c r="AA213" s="68" t="s">
        <v>32</v>
      </c>
      <c r="AB213" s="68" t="s">
        <v>32</v>
      </c>
      <c r="AC213" s="68" t="s">
        <v>100</v>
      </c>
      <c r="AD213" s="68" t="s">
        <v>32</v>
      </c>
      <c r="AE213" s="68" t="s">
        <v>32</v>
      </c>
      <c r="AF213" s="68" t="s">
        <v>32</v>
      </c>
      <c r="AG213" s="68" t="s">
        <v>32</v>
      </c>
      <c r="AH213" s="68" t="s">
        <v>32</v>
      </c>
      <c r="AI213" s="68">
        <v>13.9</v>
      </c>
      <c r="AJ213" s="68" t="s">
        <v>32</v>
      </c>
      <c r="AK213" s="111">
        <v>12.5</v>
      </c>
      <c r="AL213" s="68">
        <v>0.7</v>
      </c>
      <c r="AM213" s="68" t="s">
        <v>93</v>
      </c>
      <c r="AN213" s="68" t="s">
        <v>28</v>
      </c>
      <c r="AO213" s="68" t="s">
        <v>32</v>
      </c>
      <c r="AP213" s="68" t="s">
        <v>32</v>
      </c>
      <c r="AQ213" s="68" t="s">
        <v>32</v>
      </c>
      <c r="AR213" s="117"/>
      <c r="AS213" s="68"/>
      <c r="AT213" s="68"/>
    </row>
    <row r="214" spans="1:46" x14ac:dyDescent="0.2">
      <c r="A214" s="68" t="s">
        <v>312</v>
      </c>
      <c r="B214" s="125">
        <v>41171</v>
      </c>
      <c r="C214" s="126">
        <v>0.71597222222222223</v>
      </c>
      <c r="D214" s="68" t="s">
        <v>313</v>
      </c>
      <c r="E214" s="68" t="s">
        <v>91</v>
      </c>
      <c r="F214" s="68" t="s">
        <v>32</v>
      </c>
      <c r="G214" s="68" t="s">
        <v>28</v>
      </c>
      <c r="H214" s="68" t="str">
        <f>VLOOKUP($G214,'[1]Site Code Table'!$A$2:$Q$301,7,FALSE)</f>
        <v>O</v>
      </c>
      <c r="I214" s="68" t="s">
        <v>99</v>
      </c>
      <c r="J214" s="68" t="str">
        <f>VLOOKUP($G214,'[1]Site Code Table'!$A$2:$Q$301,2,FALSE)</f>
        <v>South McQuesten River</v>
      </c>
      <c r="K214" s="68" t="str">
        <f>VLOOKUP($G214,'[1]Site Code Table'!$A$2:$Q$301,4,FALSE)</f>
        <v>South McQuesten River</v>
      </c>
      <c r="L214" s="68" t="str">
        <f>VLOOKUP($G214,'[1]Site Code Table'!$A$2:$Q$301,5,FALSE)</f>
        <v>South McQuesten downstream of Haggart Creek mouth</v>
      </c>
      <c r="M214" s="110">
        <f>VLOOKUP($G214,'[1]Site Code Table'!$A$2:$Q$301,10,FALSE)</f>
        <v>63.891559999999998</v>
      </c>
      <c r="N214" s="110">
        <f>VLOOKUP($G214,'[1]Site Code Table'!$A$2:$Q$301,11,FALSE)</f>
        <v>-136.03003000000001</v>
      </c>
      <c r="O214" s="110" t="str">
        <f>VLOOKUP($G214,'[1]Site Code Table'!$A$2:$Q$301,3,FALSE)</f>
        <v>A</v>
      </c>
      <c r="P214" s="110" t="str">
        <f>VLOOKUP($G214,'[1]Site Code Table'!$A$2:$Q$301,13,FALSE)</f>
        <v>High</v>
      </c>
      <c r="Q214" s="111">
        <f>VLOOKUP($G214,'[1]Site Code Table'!$A$2:$Q$301,14,FALSE)</f>
        <v>0</v>
      </c>
      <c r="R214" s="111" t="str">
        <f>VLOOKUP($G214,'[1]Site Code Table'!$A$2:$Q$301,15,FALSE)</f>
        <v>NA</v>
      </c>
      <c r="S214" s="112">
        <f>VLOOKUP($G214,'[1]Site Code Table'!$A$2:$Q$301,16,FALSE)</f>
        <v>25</v>
      </c>
      <c r="T214" s="113" t="str">
        <f t="shared" si="6"/>
        <v>Below</v>
      </c>
      <c r="U214" s="47">
        <v>2</v>
      </c>
      <c r="V214" s="47">
        <v>0</v>
      </c>
      <c r="W214" s="47">
        <v>407</v>
      </c>
      <c r="X214" s="114">
        <v>7.8</v>
      </c>
      <c r="Y214" s="47">
        <v>0.128</v>
      </c>
      <c r="Z214" s="112" t="str">
        <f>VLOOKUP($G214,'[1]Site Code Table'!$A$2:$Q$301,17,FALSE)</f>
        <v>NA</v>
      </c>
      <c r="AA214" s="68" t="s">
        <v>32</v>
      </c>
      <c r="AB214" s="68" t="s">
        <v>32</v>
      </c>
      <c r="AC214" s="68" t="s">
        <v>100</v>
      </c>
      <c r="AD214" s="68" t="s">
        <v>32</v>
      </c>
      <c r="AE214" s="68" t="s">
        <v>32</v>
      </c>
      <c r="AF214" s="68" t="s">
        <v>32</v>
      </c>
      <c r="AG214" s="68" t="s">
        <v>32</v>
      </c>
      <c r="AH214" s="68" t="s">
        <v>32</v>
      </c>
      <c r="AI214" s="68">
        <v>2.5</v>
      </c>
      <c r="AJ214" s="68" t="s">
        <v>32</v>
      </c>
      <c r="AK214" s="111">
        <v>4.9000000000000004</v>
      </c>
      <c r="AL214" s="68">
        <v>0</v>
      </c>
      <c r="AM214" s="68" t="s">
        <v>93</v>
      </c>
      <c r="AN214" s="68" t="s">
        <v>28</v>
      </c>
      <c r="AO214" s="68" t="s">
        <v>32</v>
      </c>
      <c r="AP214" s="68" t="s">
        <v>32</v>
      </c>
      <c r="AQ214" s="68" t="s">
        <v>32</v>
      </c>
      <c r="AR214" s="117"/>
      <c r="AS214" s="68"/>
      <c r="AT214" s="68"/>
    </row>
    <row r="215" spans="1:46" x14ac:dyDescent="0.2">
      <c r="A215" s="68" t="s">
        <v>314</v>
      </c>
      <c r="B215" s="125">
        <v>41176</v>
      </c>
      <c r="C215" s="126">
        <v>0.57986111111111105</v>
      </c>
      <c r="D215" s="68" t="s">
        <v>315</v>
      </c>
      <c r="E215" s="68" t="s">
        <v>91</v>
      </c>
      <c r="F215" s="68" t="s">
        <v>32</v>
      </c>
      <c r="G215" s="122" t="s">
        <v>21</v>
      </c>
      <c r="H215" s="68" t="str">
        <f>VLOOKUP($G215,'[1]Site Code Table'!$A$2:$Q$301,7,FALSE)</f>
        <v>MT</v>
      </c>
      <c r="I215" s="68" t="s">
        <v>92</v>
      </c>
      <c r="J215" s="68" t="str">
        <f>VLOOKUP($G215,'[1]Site Code Table'!$A$2:$Q$301,2,FALSE)</f>
        <v>South McQuesten River</v>
      </c>
      <c r="K215" s="68" t="str">
        <f>VLOOKUP($G215,'[1]Site Code Table'!$A$2:$Q$301,4,FALSE)</f>
        <v>South McQuesten River</v>
      </c>
      <c r="L215" s="68" t="str">
        <f>VLOOKUP($G215,'[1]Site Code Table'!$A$2:$Q$301,5,FALSE)</f>
        <v>South McQuesten near the mouth at the Alaska Highway bridge</v>
      </c>
      <c r="M215" s="110">
        <f>VLOOKUP($G215,'[1]Site Code Table'!$A$2:$Q$301,10,FALSE)</f>
        <v>63.555370000000003</v>
      </c>
      <c r="N215" s="110">
        <f>VLOOKUP($G215,'[1]Site Code Table'!$A$2:$Q$301,11,FALSE)</f>
        <v>-137.4127</v>
      </c>
      <c r="O215" s="110" t="str">
        <f>VLOOKUP($G215,'[1]Site Code Table'!$A$2:$Q$301,3,FALSE)</f>
        <v>A</v>
      </c>
      <c r="P215" s="110" t="str">
        <f>VLOOKUP($G215,'[1]Site Code Table'!$A$2:$Q$301,13,FALSE)</f>
        <v>High</v>
      </c>
      <c r="Q215" s="111">
        <f>VLOOKUP($G215,'[1]Site Code Table'!$A$2:$Q$301,14,FALSE)</f>
        <v>0</v>
      </c>
      <c r="R215" s="111" t="str">
        <f>VLOOKUP($G215,'[1]Site Code Table'!$A$2:$Q$301,15,FALSE)</f>
        <v>NA</v>
      </c>
      <c r="S215" s="112">
        <f>VLOOKUP($G215,'[1]Site Code Table'!$A$2:$Q$301,16,FALSE)</f>
        <v>25</v>
      </c>
      <c r="T215" s="113" t="str">
        <f t="shared" si="6"/>
        <v>Below</v>
      </c>
      <c r="U215" s="47">
        <v>9</v>
      </c>
      <c r="V215" s="47">
        <v>0</v>
      </c>
      <c r="W215" s="47">
        <v>343</v>
      </c>
      <c r="X215" s="114">
        <v>7.9</v>
      </c>
      <c r="Y215" s="47">
        <v>2</v>
      </c>
      <c r="Z215" s="112" t="str">
        <f>VLOOKUP($G215,'[1]Site Code Table'!$A$2:$Q$301,17,FALSE)</f>
        <v xml:space="preserve"> 09DD004</v>
      </c>
      <c r="AA215" s="68" t="s">
        <v>32</v>
      </c>
      <c r="AB215" s="68" t="s">
        <v>32</v>
      </c>
      <c r="AC215" s="119">
        <v>34.96</v>
      </c>
      <c r="AD215" s="115">
        <f>(U215*AC215*(3600/1000))</f>
        <v>1132.704</v>
      </c>
      <c r="AE215" s="68">
        <v>34.799999999999997</v>
      </c>
      <c r="AF215" s="116">
        <f t="shared" ref="AF215:AF239" si="7">(U215*AE215*(3600/1000) *24)</f>
        <v>27060.48</v>
      </c>
      <c r="AG215" s="68" t="s">
        <v>32</v>
      </c>
      <c r="AH215" s="68" t="s">
        <v>32</v>
      </c>
      <c r="AI215" s="111">
        <v>8.5</v>
      </c>
      <c r="AJ215" s="68" t="s">
        <v>32</v>
      </c>
      <c r="AK215" s="111">
        <v>7</v>
      </c>
      <c r="AL215" s="68">
        <v>2.1</v>
      </c>
      <c r="AM215" s="68" t="s">
        <v>93</v>
      </c>
      <c r="AN215" s="68" t="s">
        <v>21</v>
      </c>
      <c r="AO215" s="68" t="s">
        <v>32</v>
      </c>
      <c r="AP215" s="68" t="s">
        <v>32</v>
      </c>
      <c r="AQ215" s="68" t="s">
        <v>32</v>
      </c>
      <c r="AR215" s="117"/>
      <c r="AS215" s="68"/>
      <c r="AT215" s="68"/>
    </row>
    <row r="216" spans="1:46" ht="15.75" x14ac:dyDescent="0.25">
      <c r="A216" s="68" t="s">
        <v>316</v>
      </c>
      <c r="B216" s="125">
        <v>41138</v>
      </c>
      <c r="C216" s="68" t="s">
        <v>106</v>
      </c>
      <c r="D216" s="68" t="s">
        <v>317</v>
      </c>
      <c r="E216" s="68" t="s">
        <v>108</v>
      </c>
      <c r="F216" s="68" t="s">
        <v>32</v>
      </c>
      <c r="G216" s="52" t="s">
        <v>21</v>
      </c>
      <c r="H216" s="68" t="str">
        <f>VLOOKUP($G216,'[1]Site Code Table'!$A$2:$Q$301,7,FALSE)</f>
        <v>MT</v>
      </c>
      <c r="I216" s="68" t="s">
        <v>92</v>
      </c>
      <c r="J216" s="68" t="str">
        <f>VLOOKUP($G216,'[1]Site Code Table'!$A$2:$Q$301,2,FALSE)</f>
        <v>South McQuesten River</v>
      </c>
      <c r="K216" s="68" t="str">
        <f>VLOOKUP($G216,'[1]Site Code Table'!$A$2:$Q$301,4,FALSE)</f>
        <v>South McQuesten River</v>
      </c>
      <c r="L216" s="68" t="str">
        <f>VLOOKUP($G216,'[1]Site Code Table'!$A$2:$Q$301,5,FALSE)</f>
        <v>South McQuesten near the mouth at the Alaska Highway bridge</v>
      </c>
      <c r="M216" s="110">
        <f>VLOOKUP($G216,'[1]Site Code Table'!$A$2:$Q$301,10,FALSE)</f>
        <v>63.555370000000003</v>
      </c>
      <c r="N216" s="110">
        <f>VLOOKUP($G216,'[1]Site Code Table'!$A$2:$Q$301,11,FALSE)</f>
        <v>-137.4127</v>
      </c>
      <c r="O216" s="110" t="str">
        <f>VLOOKUP($G216,'[1]Site Code Table'!$A$2:$Q$301,3,FALSE)</f>
        <v>A</v>
      </c>
      <c r="P216" s="110" t="str">
        <f>VLOOKUP($G216,'[1]Site Code Table'!$A$2:$Q$301,13,FALSE)</f>
        <v>High</v>
      </c>
      <c r="Q216" s="111">
        <f>VLOOKUP($G216,'[1]Site Code Table'!$A$2:$Q$301,14,FALSE)</f>
        <v>0</v>
      </c>
      <c r="R216" s="111" t="str">
        <f>VLOOKUP($G216,'[1]Site Code Table'!$A$2:$Q$301,15,FALSE)</f>
        <v>NA</v>
      </c>
      <c r="S216" s="112">
        <f>VLOOKUP($G216,'[1]Site Code Table'!$A$2:$Q$301,16,FALSE)</f>
        <v>25</v>
      </c>
      <c r="T216" s="113" t="str">
        <f t="shared" si="6"/>
        <v>Below</v>
      </c>
      <c r="U216" s="47">
        <v>4</v>
      </c>
      <c r="V216" s="47">
        <v>0</v>
      </c>
      <c r="W216" s="47">
        <v>323</v>
      </c>
      <c r="X216" s="114">
        <v>8.1999999999999993</v>
      </c>
      <c r="Y216" s="47">
        <v>0.13400000000000001</v>
      </c>
      <c r="Z216" s="112" t="str">
        <f>VLOOKUP($G216,'[1]Site Code Table'!$A$2:$Q$301,17,FALSE)</f>
        <v xml:space="preserve"> 09DD004</v>
      </c>
      <c r="AA216" s="68" t="s">
        <v>32</v>
      </c>
      <c r="AB216" s="68" t="s">
        <v>32</v>
      </c>
      <c r="AC216" s="68" t="s">
        <v>32</v>
      </c>
      <c r="AD216" s="68" t="s">
        <v>32</v>
      </c>
      <c r="AE216" s="68">
        <v>41.1</v>
      </c>
      <c r="AF216" s="116">
        <f t="shared" si="7"/>
        <v>14204.16</v>
      </c>
      <c r="AG216" s="68" t="s">
        <v>32</v>
      </c>
      <c r="AH216" s="68" t="s">
        <v>32</v>
      </c>
      <c r="AI216" s="111">
        <v>12.550000000000004</v>
      </c>
      <c r="AJ216" s="68" t="s">
        <v>32</v>
      </c>
      <c r="AK216" s="111">
        <v>11.390041666666667</v>
      </c>
      <c r="AL216" s="68">
        <v>0.7</v>
      </c>
      <c r="AM216" s="68" t="s">
        <v>93</v>
      </c>
      <c r="AN216" s="68" t="s">
        <v>21</v>
      </c>
      <c r="AO216" s="68" t="s">
        <v>32</v>
      </c>
      <c r="AP216" s="68" t="s">
        <v>32</v>
      </c>
      <c r="AQ216" s="68" t="s">
        <v>32</v>
      </c>
      <c r="AR216" s="117"/>
      <c r="AS216" s="68"/>
      <c r="AT216" s="68"/>
    </row>
    <row r="217" spans="1:46" ht="15.75" x14ac:dyDescent="0.25">
      <c r="A217" s="68" t="s">
        <v>318</v>
      </c>
      <c r="B217" s="125">
        <v>41139</v>
      </c>
      <c r="C217" s="68" t="s">
        <v>106</v>
      </c>
      <c r="D217" s="68" t="s">
        <v>319</v>
      </c>
      <c r="E217" s="68" t="s">
        <v>108</v>
      </c>
      <c r="F217" s="68" t="s">
        <v>32</v>
      </c>
      <c r="G217" s="52" t="s">
        <v>21</v>
      </c>
      <c r="H217" s="68" t="str">
        <f>VLOOKUP($G217,'[1]Site Code Table'!$A$2:$Q$301,7,FALSE)</f>
        <v>MT</v>
      </c>
      <c r="I217" s="68" t="s">
        <v>92</v>
      </c>
      <c r="J217" s="68" t="str">
        <f>VLOOKUP($G217,'[1]Site Code Table'!$A$2:$Q$301,2,FALSE)</f>
        <v>South McQuesten River</v>
      </c>
      <c r="K217" s="68" t="str">
        <f>VLOOKUP($G217,'[1]Site Code Table'!$A$2:$Q$301,4,FALSE)</f>
        <v>South McQuesten River</v>
      </c>
      <c r="L217" s="68" t="str">
        <f>VLOOKUP($G217,'[1]Site Code Table'!$A$2:$Q$301,5,FALSE)</f>
        <v>South McQuesten near the mouth at the Alaska Highway bridge</v>
      </c>
      <c r="M217" s="110">
        <f>VLOOKUP($G217,'[1]Site Code Table'!$A$2:$Q$301,10,FALSE)</f>
        <v>63.555370000000003</v>
      </c>
      <c r="N217" s="110">
        <f>VLOOKUP($G217,'[1]Site Code Table'!$A$2:$Q$301,11,FALSE)</f>
        <v>-137.4127</v>
      </c>
      <c r="O217" s="110" t="str">
        <f>VLOOKUP($G217,'[1]Site Code Table'!$A$2:$Q$301,3,FALSE)</f>
        <v>A</v>
      </c>
      <c r="P217" s="110" t="str">
        <f>VLOOKUP($G217,'[1]Site Code Table'!$A$2:$Q$301,13,FALSE)</f>
        <v>High</v>
      </c>
      <c r="Q217" s="111">
        <f>VLOOKUP($G217,'[1]Site Code Table'!$A$2:$Q$301,14,FALSE)</f>
        <v>0</v>
      </c>
      <c r="R217" s="111" t="str">
        <f>VLOOKUP($G217,'[1]Site Code Table'!$A$2:$Q$301,15,FALSE)</f>
        <v>NA</v>
      </c>
      <c r="S217" s="112">
        <f>VLOOKUP($G217,'[1]Site Code Table'!$A$2:$Q$301,16,FALSE)</f>
        <v>25</v>
      </c>
      <c r="T217" s="113" t="str">
        <f t="shared" si="6"/>
        <v>Below</v>
      </c>
      <c r="U217" s="47">
        <v>7</v>
      </c>
      <c r="V217" s="47">
        <v>0</v>
      </c>
      <c r="W217" s="47">
        <v>326</v>
      </c>
      <c r="X217" s="114">
        <v>8.1999999999999993</v>
      </c>
      <c r="Y217" s="47">
        <v>0.13300000000000001</v>
      </c>
      <c r="Z217" s="112" t="str">
        <f>VLOOKUP($G217,'[1]Site Code Table'!$A$2:$Q$301,17,FALSE)</f>
        <v xml:space="preserve"> 09DD004</v>
      </c>
      <c r="AA217" s="68" t="s">
        <v>32</v>
      </c>
      <c r="AB217" s="68" t="s">
        <v>32</v>
      </c>
      <c r="AC217" s="68" t="s">
        <v>32</v>
      </c>
      <c r="AD217" s="68" t="s">
        <v>32</v>
      </c>
      <c r="AE217" s="68">
        <v>40.200000000000003</v>
      </c>
      <c r="AF217" s="116">
        <f t="shared" si="7"/>
        <v>24312.960000000006</v>
      </c>
      <c r="AG217" s="68" t="s">
        <v>32</v>
      </c>
      <c r="AH217" s="68" t="s">
        <v>32</v>
      </c>
      <c r="AI217" s="111">
        <v>11.758333333333333</v>
      </c>
      <c r="AJ217" s="68" t="s">
        <v>32</v>
      </c>
      <c r="AK217" s="111">
        <v>10.620083333333335</v>
      </c>
      <c r="AL217" s="68">
        <v>0.7</v>
      </c>
      <c r="AM217" s="68" t="s">
        <v>93</v>
      </c>
      <c r="AN217" s="68" t="s">
        <v>21</v>
      </c>
      <c r="AO217" s="68" t="s">
        <v>32</v>
      </c>
      <c r="AP217" s="68" t="s">
        <v>32</v>
      </c>
      <c r="AQ217" s="68" t="s">
        <v>32</v>
      </c>
      <c r="AR217" s="117"/>
      <c r="AS217" s="68"/>
      <c r="AT217" s="68"/>
    </row>
    <row r="218" spans="1:46" ht="15.75" x14ac:dyDescent="0.25">
      <c r="A218" s="68" t="s">
        <v>320</v>
      </c>
      <c r="B218" s="125">
        <v>41140</v>
      </c>
      <c r="C218" s="68" t="s">
        <v>106</v>
      </c>
      <c r="D218" s="68" t="s">
        <v>321</v>
      </c>
      <c r="E218" s="68" t="s">
        <v>108</v>
      </c>
      <c r="F218" s="68" t="s">
        <v>32</v>
      </c>
      <c r="G218" s="52" t="s">
        <v>21</v>
      </c>
      <c r="H218" s="68" t="str">
        <f>VLOOKUP($G218,'[1]Site Code Table'!$A$2:$Q$301,7,FALSE)</f>
        <v>MT</v>
      </c>
      <c r="I218" s="68" t="s">
        <v>92</v>
      </c>
      <c r="J218" s="68" t="str">
        <f>VLOOKUP($G218,'[1]Site Code Table'!$A$2:$Q$301,2,FALSE)</f>
        <v>South McQuesten River</v>
      </c>
      <c r="K218" s="68" t="str">
        <f>VLOOKUP($G218,'[1]Site Code Table'!$A$2:$Q$301,4,FALSE)</f>
        <v>South McQuesten River</v>
      </c>
      <c r="L218" s="68" t="str">
        <f>VLOOKUP($G218,'[1]Site Code Table'!$A$2:$Q$301,5,FALSE)</f>
        <v>South McQuesten near the mouth at the Alaska Highway bridge</v>
      </c>
      <c r="M218" s="110">
        <f>VLOOKUP($G218,'[1]Site Code Table'!$A$2:$Q$301,10,FALSE)</f>
        <v>63.555370000000003</v>
      </c>
      <c r="N218" s="110">
        <f>VLOOKUP($G218,'[1]Site Code Table'!$A$2:$Q$301,11,FALSE)</f>
        <v>-137.4127</v>
      </c>
      <c r="O218" s="110" t="str">
        <f>VLOOKUP($G218,'[1]Site Code Table'!$A$2:$Q$301,3,FALSE)</f>
        <v>A</v>
      </c>
      <c r="P218" s="110" t="str">
        <f>VLOOKUP($G218,'[1]Site Code Table'!$A$2:$Q$301,13,FALSE)</f>
        <v>High</v>
      </c>
      <c r="Q218" s="111">
        <f>VLOOKUP($G218,'[1]Site Code Table'!$A$2:$Q$301,14,FALSE)</f>
        <v>0</v>
      </c>
      <c r="R218" s="111" t="str">
        <f>VLOOKUP($G218,'[1]Site Code Table'!$A$2:$Q$301,15,FALSE)</f>
        <v>NA</v>
      </c>
      <c r="S218" s="112">
        <f>VLOOKUP($G218,'[1]Site Code Table'!$A$2:$Q$301,16,FALSE)</f>
        <v>25</v>
      </c>
      <c r="T218" s="113" t="str">
        <f t="shared" si="6"/>
        <v>Below</v>
      </c>
      <c r="U218" s="47">
        <v>4</v>
      </c>
      <c r="V218" s="47">
        <v>0</v>
      </c>
      <c r="W218" s="47">
        <v>323</v>
      </c>
      <c r="X218" s="114">
        <v>8.3000000000000007</v>
      </c>
      <c r="Y218" s="47">
        <v>0.125</v>
      </c>
      <c r="Z218" s="112" t="str">
        <f>VLOOKUP($G218,'[1]Site Code Table'!$A$2:$Q$301,17,FALSE)</f>
        <v xml:space="preserve"> 09DD004</v>
      </c>
      <c r="AA218" s="68" t="s">
        <v>32</v>
      </c>
      <c r="AB218" s="68" t="s">
        <v>32</v>
      </c>
      <c r="AC218" s="68" t="s">
        <v>32</v>
      </c>
      <c r="AD218" s="68" t="s">
        <v>32</v>
      </c>
      <c r="AE218" s="68">
        <v>39.4</v>
      </c>
      <c r="AF218" s="116">
        <f t="shared" si="7"/>
        <v>13616.64</v>
      </c>
      <c r="AG218" s="68" t="s">
        <v>32</v>
      </c>
      <c r="AH218" s="68" t="s">
        <v>32</v>
      </c>
      <c r="AI218" s="111">
        <v>11.354166666666666</v>
      </c>
      <c r="AJ218" s="68" t="s">
        <v>32</v>
      </c>
      <c r="AK218" s="111">
        <v>10.479125</v>
      </c>
      <c r="AL218" s="68">
        <v>0.5</v>
      </c>
      <c r="AM218" s="68" t="s">
        <v>93</v>
      </c>
      <c r="AN218" s="68" t="s">
        <v>21</v>
      </c>
      <c r="AO218" s="68" t="s">
        <v>32</v>
      </c>
      <c r="AP218" s="68" t="s">
        <v>32</v>
      </c>
      <c r="AQ218" s="68" t="s">
        <v>32</v>
      </c>
      <c r="AR218" s="117"/>
      <c r="AS218" s="68"/>
      <c r="AT218" s="68"/>
    </row>
    <row r="219" spans="1:46" ht="15.75" x14ac:dyDescent="0.25">
      <c r="A219" s="68" t="s">
        <v>322</v>
      </c>
      <c r="B219" s="125">
        <v>41141</v>
      </c>
      <c r="C219" s="68" t="s">
        <v>106</v>
      </c>
      <c r="D219" s="68" t="s">
        <v>323</v>
      </c>
      <c r="E219" s="68" t="s">
        <v>108</v>
      </c>
      <c r="F219" s="68" t="s">
        <v>32</v>
      </c>
      <c r="G219" s="52" t="s">
        <v>21</v>
      </c>
      <c r="H219" s="68" t="str">
        <f>VLOOKUP($G219,'[1]Site Code Table'!$A$2:$Q$301,7,FALSE)</f>
        <v>MT</v>
      </c>
      <c r="I219" s="68" t="s">
        <v>92</v>
      </c>
      <c r="J219" s="68" t="str">
        <f>VLOOKUP($G219,'[1]Site Code Table'!$A$2:$Q$301,2,FALSE)</f>
        <v>South McQuesten River</v>
      </c>
      <c r="K219" s="68" t="str">
        <f>VLOOKUP($G219,'[1]Site Code Table'!$A$2:$Q$301,4,FALSE)</f>
        <v>South McQuesten River</v>
      </c>
      <c r="L219" s="68" t="str">
        <f>VLOOKUP($G219,'[1]Site Code Table'!$A$2:$Q$301,5,FALSE)</f>
        <v>South McQuesten near the mouth at the Alaska Highway bridge</v>
      </c>
      <c r="M219" s="110">
        <f>VLOOKUP($G219,'[1]Site Code Table'!$A$2:$Q$301,10,FALSE)</f>
        <v>63.555370000000003</v>
      </c>
      <c r="N219" s="110">
        <f>VLOOKUP($G219,'[1]Site Code Table'!$A$2:$Q$301,11,FALSE)</f>
        <v>-137.4127</v>
      </c>
      <c r="O219" s="110" t="str">
        <f>VLOOKUP($G219,'[1]Site Code Table'!$A$2:$Q$301,3,FALSE)</f>
        <v>A</v>
      </c>
      <c r="P219" s="110" t="str">
        <f>VLOOKUP($G219,'[1]Site Code Table'!$A$2:$Q$301,13,FALSE)</f>
        <v>High</v>
      </c>
      <c r="Q219" s="111">
        <f>VLOOKUP($G219,'[1]Site Code Table'!$A$2:$Q$301,14,FALSE)</f>
        <v>0</v>
      </c>
      <c r="R219" s="111" t="str">
        <f>VLOOKUP($G219,'[1]Site Code Table'!$A$2:$Q$301,15,FALSE)</f>
        <v>NA</v>
      </c>
      <c r="S219" s="112">
        <f>VLOOKUP($G219,'[1]Site Code Table'!$A$2:$Q$301,16,FALSE)</f>
        <v>25</v>
      </c>
      <c r="T219" s="113" t="str">
        <f t="shared" si="6"/>
        <v>Below</v>
      </c>
      <c r="U219" s="47">
        <v>3</v>
      </c>
      <c r="V219" s="47">
        <v>0</v>
      </c>
      <c r="W219" s="47">
        <v>326</v>
      </c>
      <c r="X219" s="114">
        <v>8.1999999999999993</v>
      </c>
      <c r="Y219" s="47">
        <v>0.108</v>
      </c>
      <c r="Z219" s="112" t="str">
        <f>VLOOKUP($G219,'[1]Site Code Table'!$A$2:$Q$301,17,FALSE)</f>
        <v xml:space="preserve"> 09DD004</v>
      </c>
      <c r="AA219" s="68" t="s">
        <v>32</v>
      </c>
      <c r="AB219" s="68" t="s">
        <v>32</v>
      </c>
      <c r="AC219" s="68" t="s">
        <v>32</v>
      </c>
      <c r="AD219" s="68" t="s">
        <v>32</v>
      </c>
      <c r="AE219" s="68">
        <v>39</v>
      </c>
      <c r="AF219" s="116">
        <f t="shared" si="7"/>
        <v>10108.799999999999</v>
      </c>
      <c r="AG219" s="68" t="s">
        <v>32</v>
      </c>
      <c r="AH219" s="68" t="s">
        <v>32</v>
      </c>
      <c r="AI219" s="111">
        <v>12.491666666666667</v>
      </c>
      <c r="AJ219" s="68" t="s">
        <v>32</v>
      </c>
      <c r="AK219" s="111">
        <v>10.251916666666665</v>
      </c>
      <c r="AL219" s="68">
        <v>0</v>
      </c>
      <c r="AM219" s="68" t="s">
        <v>93</v>
      </c>
      <c r="AN219" s="68" t="s">
        <v>21</v>
      </c>
      <c r="AO219" s="68" t="s">
        <v>32</v>
      </c>
      <c r="AP219" s="68" t="s">
        <v>32</v>
      </c>
      <c r="AQ219" s="68" t="s">
        <v>32</v>
      </c>
      <c r="AR219" s="117"/>
      <c r="AS219" s="68"/>
      <c r="AT219" s="68"/>
    </row>
    <row r="220" spans="1:46" ht="15.75" x14ac:dyDescent="0.25">
      <c r="A220" s="68" t="s">
        <v>324</v>
      </c>
      <c r="B220" s="125">
        <v>41142</v>
      </c>
      <c r="C220" s="68" t="s">
        <v>106</v>
      </c>
      <c r="D220" s="68" t="s">
        <v>325</v>
      </c>
      <c r="E220" s="68" t="s">
        <v>108</v>
      </c>
      <c r="F220" s="68" t="s">
        <v>32</v>
      </c>
      <c r="G220" s="52" t="s">
        <v>21</v>
      </c>
      <c r="H220" s="68" t="str">
        <f>VLOOKUP($G220,'[1]Site Code Table'!$A$2:$Q$301,7,FALSE)</f>
        <v>MT</v>
      </c>
      <c r="I220" s="68" t="s">
        <v>92</v>
      </c>
      <c r="J220" s="68" t="str">
        <f>VLOOKUP($G220,'[1]Site Code Table'!$A$2:$Q$301,2,FALSE)</f>
        <v>South McQuesten River</v>
      </c>
      <c r="K220" s="68" t="str">
        <f>VLOOKUP($G220,'[1]Site Code Table'!$A$2:$Q$301,4,FALSE)</f>
        <v>South McQuesten River</v>
      </c>
      <c r="L220" s="68" t="str">
        <f>VLOOKUP($G220,'[1]Site Code Table'!$A$2:$Q$301,5,FALSE)</f>
        <v>South McQuesten near the mouth at the Alaska Highway bridge</v>
      </c>
      <c r="M220" s="110">
        <f>VLOOKUP($G220,'[1]Site Code Table'!$A$2:$Q$301,10,FALSE)</f>
        <v>63.555370000000003</v>
      </c>
      <c r="N220" s="110">
        <f>VLOOKUP($G220,'[1]Site Code Table'!$A$2:$Q$301,11,FALSE)</f>
        <v>-137.4127</v>
      </c>
      <c r="O220" s="110" t="str">
        <f>VLOOKUP($G220,'[1]Site Code Table'!$A$2:$Q$301,3,FALSE)</f>
        <v>A</v>
      </c>
      <c r="P220" s="110" t="str">
        <f>VLOOKUP($G220,'[1]Site Code Table'!$A$2:$Q$301,13,FALSE)</f>
        <v>High</v>
      </c>
      <c r="Q220" s="111">
        <f>VLOOKUP($G220,'[1]Site Code Table'!$A$2:$Q$301,14,FALSE)</f>
        <v>0</v>
      </c>
      <c r="R220" s="111" t="str">
        <f>VLOOKUP($G220,'[1]Site Code Table'!$A$2:$Q$301,15,FALSE)</f>
        <v>NA</v>
      </c>
      <c r="S220" s="112">
        <f>VLOOKUP($G220,'[1]Site Code Table'!$A$2:$Q$301,16,FALSE)</f>
        <v>25</v>
      </c>
      <c r="T220" s="113" t="str">
        <f t="shared" si="6"/>
        <v>Below</v>
      </c>
      <c r="U220" s="47">
        <v>3</v>
      </c>
      <c r="V220" s="47">
        <v>0</v>
      </c>
      <c r="W220" s="47">
        <v>327</v>
      </c>
      <c r="X220" s="114">
        <v>8.1999999999999993</v>
      </c>
      <c r="Y220" s="47">
        <v>8.5999999999999993E-2</v>
      </c>
      <c r="Z220" s="112" t="str">
        <f>VLOOKUP($G220,'[1]Site Code Table'!$A$2:$Q$301,17,FALSE)</f>
        <v xml:space="preserve"> 09DD004</v>
      </c>
      <c r="AA220" s="68" t="s">
        <v>32</v>
      </c>
      <c r="AB220" s="68" t="s">
        <v>32</v>
      </c>
      <c r="AC220" s="68" t="s">
        <v>32</v>
      </c>
      <c r="AD220" s="68" t="s">
        <v>32</v>
      </c>
      <c r="AE220" s="68">
        <v>38.5</v>
      </c>
      <c r="AF220" s="116">
        <f t="shared" si="7"/>
        <v>9979.2000000000007</v>
      </c>
      <c r="AG220" s="68" t="s">
        <v>32</v>
      </c>
      <c r="AH220" s="68" t="s">
        <v>32</v>
      </c>
      <c r="AI220" s="111">
        <v>12.783333333333333</v>
      </c>
      <c r="AJ220" s="68" t="s">
        <v>32</v>
      </c>
      <c r="AK220" s="111">
        <v>10.775374999999999</v>
      </c>
      <c r="AL220" s="68">
        <v>0</v>
      </c>
      <c r="AM220" s="68" t="s">
        <v>93</v>
      </c>
      <c r="AN220" s="68" t="s">
        <v>21</v>
      </c>
      <c r="AO220" s="68" t="s">
        <v>32</v>
      </c>
      <c r="AP220" s="68" t="s">
        <v>32</v>
      </c>
      <c r="AQ220" s="68" t="s">
        <v>32</v>
      </c>
      <c r="AR220" s="117"/>
      <c r="AS220" s="68"/>
      <c r="AT220" s="68"/>
    </row>
    <row r="221" spans="1:46" ht="15.75" x14ac:dyDescent="0.25">
      <c r="A221" s="68" t="s">
        <v>326</v>
      </c>
      <c r="B221" s="125">
        <v>41143</v>
      </c>
      <c r="C221" s="68" t="s">
        <v>106</v>
      </c>
      <c r="D221" s="68" t="s">
        <v>327</v>
      </c>
      <c r="E221" s="68" t="s">
        <v>108</v>
      </c>
      <c r="F221" s="68" t="s">
        <v>32</v>
      </c>
      <c r="G221" s="52" t="s">
        <v>21</v>
      </c>
      <c r="H221" s="68" t="str">
        <f>VLOOKUP($G221,'[1]Site Code Table'!$A$2:$Q$301,7,FALSE)</f>
        <v>MT</v>
      </c>
      <c r="I221" s="68" t="s">
        <v>92</v>
      </c>
      <c r="J221" s="68" t="str">
        <f>VLOOKUP($G221,'[1]Site Code Table'!$A$2:$Q$301,2,FALSE)</f>
        <v>South McQuesten River</v>
      </c>
      <c r="K221" s="68" t="str">
        <f>VLOOKUP($G221,'[1]Site Code Table'!$A$2:$Q$301,4,FALSE)</f>
        <v>South McQuesten River</v>
      </c>
      <c r="L221" s="68" t="str">
        <f>VLOOKUP($G221,'[1]Site Code Table'!$A$2:$Q$301,5,FALSE)</f>
        <v>South McQuesten near the mouth at the Alaska Highway bridge</v>
      </c>
      <c r="M221" s="110">
        <f>VLOOKUP($G221,'[1]Site Code Table'!$A$2:$Q$301,10,FALSE)</f>
        <v>63.555370000000003</v>
      </c>
      <c r="N221" s="110">
        <f>VLOOKUP($G221,'[1]Site Code Table'!$A$2:$Q$301,11,FALSE)</f>
        <v>-137.4127</v>
      </c>
      <c r="O221" s="110" t="str">
        <f>VLOOKUP($G221,'[1]Site Code Table'!$A$2:$Q$301,3,FALSE)</f>
        <v>A</v>
      </c>
      <c r="P221" s="110" t="str">
        <f>VLOOKUP($G221,'[1]Site Code Table'!$A$2:$Q$301,13,FALSE)</f>
        <v>High</v>
      </c>
      <c r="Q221" s="111">
        <f>VLOOKUP($G221,'[1]Site Code Table'!$A$2:$Q$301,14,FALSE)</f>
        <v>0</v>
      </c>
      <c r="R221" s="111" t="str">
        <f>VLOOKUP($G221,'[1]Site Code Table'!$A$2:$Q$301,15,FALSE)</f>
        <v>NA</v>
      </c>
      <c r="S221" s="112">
        <f>VLOOKUP($G221,'[1]Site Code Table'!$A$2:$Q$301,16,FALSE)</f>
        <v>25</v>
      </c>
      <c r="T221" s="113" t="str">
        <f t="shared" si="6"/>
        <v>Below</v>
      </c>
      <c r="U221" s="47">
        <v>2</v>
      </c>
      <c r="V221" s="47">
        <v>0</v>
      </c>
      <c r="W221" s="47">
        <v>326</v>
      </c>
      <c r="X221" s="114">
        <v>8.3000000000000007</v>
      </c>
      <c r="Y221" s="47">
        <v>0.113</v>
      </c>
      <c r="Z221" s="112" t="str">
        <f>VLOOKUP($G221,'[1]Site Code Table'!$A$2:$Q$301,17,FALSE)</f>
        <v xml:space="preserve"> 09DD004</v>
      </c>
      <c r="AA221" s="68" t="s">
        <v>32</v>
      </c>
      <c r="AB221" s="68" t="s">
        <v>32</v>
      </c>
      <c r="AC221" s="68" t="s">
        <v>32</v>
      </c>
      <c r="AD221" s="68" t="s">
        <v>32</v>
      </c>
      <c r="AE221" s="68">
        <v>38.299999999999997</v>
      </c>
      <c r="AF221" s="116">
        <f t="shared" si="7"/>
        <v>6618.24</v>
      </c>
      <c r="AG221" s="68" t="s">
        <v>32</v>
      </c>
      <c r="AH221" s="68" t="s">
        <v>32</v>
      </c>
      <c r="AI221" s="111">
        <v>13.816666666666668</v>
      </c>
      <c r="AJ221" s="68" t="s">
        <v>32</v>
      </c>
      <c r="AK221" s="111">
        <v>11.300291666666668</v>
      </c>
      <c r="AL221" s="68">
        <v>0</v>
      </c>
      <c r="AM221" s="68" t="s">
        <v>93</v>
      </c>
      <c r="AN221" s="68" t="s">
        <v>21</v>
      </c>
      <c r="AO221" s="68" t="s">
        <v>32</v>
      </c>
      <c r="AP221" s="68" t="s">
        <v>32</v>
      </c>
      <c r="AQ221" s="68" t="s">
        <v>32</v>
      </c>
      <c r="AR221" s="117"/>
      <c r="AS221" s="68"/>
      <c r="AT221" s="68"/>
    </row>
    <row r="222" spans="1:46" ht="15.75" x14ac:dyDescent="0.25">
      <c r="A222" s="68" t="s">
        <v>328</v>
      </c>
      <c r="B222" s="125">
        <v>41144</v>
      </c>
      <c r="C222" s="68" t="s">
        <v>106</v>
      </c>
      <c r="D222" s="68" t="s">
        <v>329</v>
      </c>
      <c r="E222" s="68" t="s">
        <v>108</v>
      </c>
      <c r="F222" s="68" t="s">
        <v>32</v>
      </c>
      <c r="G222" s="52" t="s">
        <v>21</v>
      </c>
      <c r="H222" s="68" t="str">
        <f>VLOOKUP($G222,'[1]Site Code Table'!$A$2:$Q$301,7,FALSE)</f>
        <v>MT</v>
      </c>
      <c r="I222" s="68" t="s">
        <v>92</v>
      </c>
      <c r="J222" s="68" t="str">
        <f>VLOOKUP($G222,'[1]Site Code Table'!$A$2:$Q$301,2,FALSE)</f>
        <v>South McQuesten River</v>
      </c>
      <c r="K222" s="68" t="str">
        <f>VLOOKUP($G222,'[1]Site Code Table'!$A$2:$Q$301,4,FALSE)</f>
        <v>South McQuesten River</v>
      </c>
      <c r="L222" s="68" t="str">
        <f>VLOOKUP($G222,'[1]Site Code Table'!$A$2:$Q$301,5,FALSE)</f>
        <v>South McQuesten near the mouth at the Alaska Highway bridge</v>
      </c>
      <c r="M222" s="110">
        <f>VLOOKUP($G222,'[1]Site Code Table'!$A$2:$Q$301,10,FALSE)</f>
        <v>63.555370000000003</v>
      </c>
      <c r="N222" s="110">
        <f>VLOOKUP($G222,'[1]Site Code Table'!$A$2:$Q$301,11,FALSE)</f>
        <v>-137.4127</v>
      </c>
      <c r="O222" s="110" t="str">
        <f>VLOOKUP($G222,'[1]Site Code Table'!$A$2:$Q$301,3,FALSE)</f>
        <v>A</v>
      </c>
      <c r="P222" s="110" t="str">
        <f>VLOOKUP($G222,'[1]Site Code Table'!$A$2:$Q$301,13,FALSE)</f>
        <v>High</v>
      </c>
      <c r="Q222" s="111">
        <f>VLOOKUP($G222,'[1]Site Code Table'!$A$2:$Q$301,14,FALSE)</f>
        <v>0</v>
      </c>
      <c r="R222" s="111" t="str">
        <f>VLOOKUP($G222,'[1]Site Code Table'!$A$2:$Q$301,15,FALSE)</f>
        <v>NA</v>
      </c>
      <c r="S222" s="112">
        <f>VLOOKUP($G222,'[1]Site Code Table'!$A$2:$Q$301,16,FALSE)</f>
        <v>25</v>
      </c>
      <c r="T222" s="113" t="str">
        <f t="shared" si="6"/>
        <v>Below</v>
      </c>
      <c r="U222" s="47">
        <v>1</v>
      </c>
      <c r="V222" s="47">
        <v>0</v>
      </c>
      <c r="W222" s="47">
        <v>328</v>
      </c>
      <c r="X222" s="114">
        <v>8.3000000000000007</v>
      </c>
      <c r="Y222" s="47">
        <v>9.8000000000000004E-2</v>
      </c>
      <c r="Z222" s="112" t="str">
        <f>VLOOKUP($G222,'[1]Site Code Table'!$A$2:$Q$301,17,FALSE)</f>
        <v xml:space="preserve"> 09DD004</v>
      </c>
      <c r="AA222" s="68" t="s">
        <v>32</v>
      </c>
      <c r="AB222" s="68" t="s">
        <v>32</v>
      </c>
      <c r="AC222" s="68" t="s">
        <v>32</v>
      </c>
      <c r="AD222" s="68" t="s">
        <v>32</v>
      </c>
      <c r="AE222" s="68">
        <v>37.4</v>
      </c>
      <c r="AF222" s="116">
        <f t="shared" si="7"/>
        <v>3231.3599999999997</v>
      </c>
      <c r="AG222" s="68" t="s">
        <v>32</v>
      </c>
      <c r="AH222" s="68" t="s">
        <v>32</v>
      </c>
      <c r="AI222" s="111">
        <v>11.033333333333333</v>
      </c>
      <c r="AJ222" s="68" t="s">
        <v>32</v>
      </c>
      <c r="AK222" s="111">
        <v>10.441041666666667</v>
      </c>
      <c r="AL222" s="68">
        <v>0</v>
      </c>
      <c r="AM222" s="68" t="s">
        <v>93</v>
      </c>
      <c r="AN222" s="68" t="s">
        <v>21</v>
      </c>
      <c r="AO222" s="68" t="s">
        <v>32</v>
      </c>
      <c r="AP222" s="68" t="s">
        <v>32</v>
      </c>
      <c r="AQ222" s="68" t="s">
        <v>32</v>
      </c>
      <c r="AR222" s="117"/>
      <c r="AS222" s="68"/>
      <c r="AT222" s="68"/>
    </row>
    <row r="223" spans="1:46" ht="15.75" x14ac:dyDescent="0.25">
      <c r="A223" s="68" t="s">
        <v>330</v>
      </c>
      <c r="B223" s="125">
        <v>41145</v>
      </c>
      <c r="C223" s="68" t="s">
        <v>106</v>
      </c>
      <c r="D223" s="68" t="s">
        <v>331</v>
      </c>
      <c r="E223" s="68" t="s">
        <v>108</v>
      </c>
      <c r="F223" s="68" t="s">
        <v>32</v>
      </c>
      <c r="G223" s="52" t="s">
        <v>21</v>
      </c>
      <c r="H223" s="68" t="str">
        <f>VLOOKUP($G223,'[1]Site Code Table'!$A$2:$Q$301,7,FALSE)</f>
        <v>MT</v>
      </c>
      <c r="I223" s="68" t="s">
        <v>92</v>
      </c>
      <c r="J223" s="68" t="str">
        <f>VLOOKUP($G223,'[1]Site Code Table'!$A$2:$Q$301,2,FALSE)</f>
        <v>South McQuesten River</v>
      </c>
      <c r="K223" s="68" t="str">
        <f>VLOOKUP($G223,'[1]Site Code Table'!$A$2:$Q$301,4,FALSE)</f>
        <v>South McQuesten River</v>
      </c>
      <c r="L223" s="68" t="str">
        <f>VLOOKUP($G223,'[1]Site Code Table'!$A$2:$Q$301,5,FALSE)</f>
        <v>South McQuesten near the mouth at the Alaska Highway bridge</v>
      </c>
      <c r="M223" s="110">
        <f>VLOOKUP($G223,'[1]Site Code Table'!$A$2:$Q$301,10,FALSE)</f>
        <v>63.555370000000003</v>
      </c>
      <c r="N223" s="110">
        <f>VLOOKUP($G223,'[1]Site Code Table'!$A$2:$Q$301,11,FALSE)</f>
        <v>-137.4127</v>
      </c>
      <c r="O223" s="110" t="str">
        <f>VLOOKUP($G223,'[1]Site Code Table'!$A$2:$Q$301,3,FALSE)</f>
        <v>A</v>
      </c>
      <c r="P223" s="110" t="str">
        <f>VLOOKUP($G223,'[1]Site Code Table'!$A$2:$Q$301,13,FALSE)</f>
        <v>High</v>
      </c>
      <c r="Q223" s="111">
        <f>VLOOKUP($G223,'[1]Site Code Table'!$A$2:$Q$301,14,FALSE)</f>
        <v>0</v>
      </c>
      <c r="R223" s="111" t="str">
        <f>VLOOKUP($G223,'[1]Site Code Table'!$A$2:$Q$301,15,FALSE)</f>
        <v>NA</v>
      </c>
      <c r="S223" s="112">
        <f>VLOOKUP($G223,'[1]Site Code Table'!$A$2:$Q$301,16,FALSE)</f>
        <v>25</v>
      </c>
      <c r="T223" s="113" t="str">
        <f t="shared" si="6"/>
        <v>Below</v>
      </c>
      <c r="U223" s="47">
        <v>3</v>
      </c>
      <c r="V223" s="47">
        <v>0</v>
      </c>
      <c r="W223" s="47">
        <v>329</v>
      </c>
      <c r="X223" s="114">
        <v>8.3000000000000007</v>
      </c>
      <c r="Y223" s="47">
        <v>0.105</v>
      </c>
      <c r="Z223" s="112" t="str">
        <f>VLOOKUP($G223,'[1]Site Code Table'!$A$2:$Q$301,17,FALSE)</f>
        <v xml:space="preserve"> 09DD004</v>
      </c>
      <c r="AA223" s="68" t="s">
        <v>32</v>
      </c>
      <c r="AB223" s="68" t="s">
        <v>32</v>
      </c>
      <c r="AC223" s="68" t="s">
        <v>32</v>
      </c>
      <c r="AD223" s="68" t="s">
        <v>32</v>
      </c>
      <c r="AE223" s="68">
        <v>36.9</v>
      </c>
      <c r="AF223" s="116">
        <f t="shared" si="7"/>
        <v>9564.48</v>
      </c>
      <c r="AG223" s="68" t="s">
        <v>32</v>
      </c>
      <c r="AH223" s="68" t="s">
        <v>32</v>
      </c>
      <c r="AI223" s="111">
        <v>13.008333333333333</v>
      </c>
      <c r="AJ223" s="68" t="s">
        <v>32</v>
      </c>
      <c r="AK223" s="111">
        <v>10.406875000000001</v>
      </c>
      <c r="AL223" s="68">
        <v>0</v>
      </c>
      <c r="AM223" s="68" t="s">
        <v>93</v>
      </c>
      <c r="AN223" s="68" t="s">
        <v>21</v>
      </c>
      <c r="AO223" s="68" t="s">
        <v>32</v>
      </c>
      <c r="AP223" s="68" t="s">
        <v>32</v>
      </c>
      <c r="AQ223" s="68" t="s">
        <v>32</v>
      </c>
      <c r="AR223" s="117"/>
      <c r="AS223" s="68"/>
      <c r="AT223" s="68"/>
    </row>
    <row r="224" spans="1:46" ht="15.75" x14ac:dyDescent="0.25">
      <c r="A224" s="68" t="s">
        <v>332</v>
      </c>
      <c r="B224" s="125">
        <v>41146</v>
      </c>
      <c r="C224" s="68" t="s">
        <v>106</v>
      </c>
      <c r="D224" s="68" t="s">
        <v>333</v>
      </c>
      <c r="E224" s="68" t="s">
        <v>108</v>
      </c>
      <c r="F224" s="68" t="s">
        <v>32</v>
      </c>
      <c r="G224" s="52" t="s">
        <v>21</v>
      </c>
      <c r="H224" s="68" t="str">
        <f>VLOOKUP($G224,'[1]Site Code Table'!$A$2:$Q$301,7,FALSE)</f>
        <v>MT</v>
      </c>
      <c r="I224" s="68" t="s">
        <v>92</v>
      </c>
      <c r="J224" s="68" t="str">
        <f>VLOOKUP($G224,'[1]Site Code Table'!$A$2:$Q$301,2,FALSE)</f>
        <v>South McQuesten River</v>
      </c>
      <c r="K224" s="68" t="str">
        <f>VLOOKUP($G224,'[1]Site Code Table'!$A$2:$Q$301,4,FALSE)</f>
        <v>South McQuesten River</v>
      </c>
      <c r="L224" s="68" t="str">
        <f>VLOOKUP($G224,'[1]Site Code Table'!$A$2:$Q$301,5,FALSE)</f>
        <v>South McQuesten near the mouth at the Alaska Highway bridge</v>
      </c>
      <c r="M224" s="110">
        <f>VLOOKUP($G224,'[1]Site Code Table'!$A$2:$Q$301,10,FALSE)</f>
        <v>63.555370000000003</v>
      </c>
      <c r="N224" s="110">
        <f>VLOOKUP($G224,'[1]Site Code Table'!$A$2:$Q$301,11,FALSE)</f>
        <v>-137.4127</v>
      </c>
      <c r="O224" s="110" t="str">
        <f>VLOOKUP($G224,'[1]Site Code Table'!$A$2:$Q$301,3,FALSE)</f>
        <v>A</v>
      </c>
      <c r="P224" s="110" t="str">
        <f>VLOOKUP($G224,'[1]Site Code Table'!$A$2:$Q$301,13,FALSE)</f>
        <v>High</v>
      </c>
      <c r="Q224" s="111">
        <f>VLOOKUP($G224,'[1]Site Code Table'!$A$2:$Q$301,14,FALSE)</f>
        <v>0</v>
      </c>
      <c r="R224" s="111" t="str">
        <f>VLOOKUP($G224,'[1]Site Code Table'!$A$2:$Q$301,15,FALSE)</f>
        <v>NA</v>
      </c>
      <c r="S224" s="112">
        <f>VLOOKUP($G224,'[1]Site Code Table'!$A$2:$Q$301,16,FALSE)</f>
        <v>25</v>
      </c>
      <c r="T224" s="113" t="str">
        <f t="shared" si="6"/>
        <v>Below</v>
      </c>
      <c r="U224" s="47">
        <v>1</v>
      </c>
      <c r="V224" s="47">
        <v>0</v>
      </c>
      <c r="W224" s="47">
        <v>328</v>
      </c>
      <c r="X224" s="114">
        <v>8.3000000000000007</v>
      </c>
      <c r="Y224" s="47">
        <v>0.14199999999999999</v>
      </c>
      <c r="Z224" s="112" t="str">
        <f>VLOOKUP($G224,'[1]Site Code Table'!$A$2:$Q$301,17,FALSE)</f>
        <v xml:space="preserve"> 09DD004</v>
      </c>
      <c r="AA224" s="68" t="s">
        <v>32</v>
      </c>
      <c r="AB224" s="68" t="s">
        <v>32</v>
      </c>
      <c r="AC224" s="68" t="s">
        <v>32</v>
      </c>
      <c r="AD224" s="68" t="s">
        <v>32</v>
      </c>
      <c r="AE224" s="68">
        <v>36.200000000000003</v>
      </c>
      <c r="AF224" s="116">
        <f t="shared" si="7"/>
        <v>3127.6800000000003</v>
      </c>
      <c r="AG224" s="68" t="s">
        <v>32</v>
      </c>
      <c r="AH224" s="68" t="s">
        <v>32</v>
      </c>
      <c r="AI224" s="111">
        <v>12.808333333333332</v>
      </c>
      <c r="AJ224" s="68" t="s">
        <v>32</v>
      </c>
      <c r="AK224" s="111">
        <v>10.603541666666668</v>
      </c>
      <c r="AL224" s="68">
        <v>0.2</v>
      </c>
      <c r="AM224" s="68" t="s">
        <v>93</v>
      </c>
      <c r="AN224" s="68" t="s">
        <v>21</v>
      </c>
      <c r="AO224" s="68" t="s">
        <v>32</v>
      </c>
      <c r="AP224" s="68" t="s">
        <v>32</v>
      </c>
      <c r="AQ224" s="68" t="s">
        <v>32</v>
      </c>
      <c r="AR224" s="117"/>
      <c r="AS224" s="68"/>
      <c r="AT224" s="68"/>
    </row>
    <row r="225" spans="1:46" ht="15.75" x14ac:dyDescent="0.25">
      <c r="A225" s="68" t="s">
        <v>334</v>
      </c>
      <c r="B225" s="125">
        <v>41147</v>
      </c>
      <c r="C225" s="68" t="s">
        <v>106</v>
      </c>
      <c r="D225" s="68" t="s">
        <v>335</v>
      </c>
      <c r="E225" s="68" t="s">
        <v>108</v>
      </c>
      <c r="F225" s="68" t="s">
        <v>32</v>
      </c>
      <c r="G225" s="52" t="s">
        <v>21</v>
      </c>
      <c r="H225" s="68" t="str">
        <f>VLOOKUP($G225,'[1]Site Code Table'!$A$2:$Q$301,7,FALSE)</f>
        <v>MT</v>
      </c>
      <c r="I225" s="68" t="s">
        <v>92</v>
      </c>
      <c r="J225" s="68" t="str">
        <f>VLOOKUP($G225,'[1]Site Code Table'!$A$2:$Q$301,2,FALSE)</f>
        <v>South McQuesten River</v>
      </c>
      <c r="K225" s="68" t="str">
        <f>VLOOKUP($G225,'[1]Site Code Table'!$A$2:$Q$301,4,FALSE)</f>
        <v>South McQuesten River</v>
      </c>
      <c r="L225" s="68" t="str">
        <f>VLOOKUP($G225,'[1]Site Code Table'!$A$2:$Q$301,5,FALSE)</f>
        <v>South McQuesten near the mouth at the Alaska Highway bridge</v>
      </c>
      <c r="M225" s="110">
        <f>VLOOKUP($G225,'[1]Site Code Table'!$A$2:$Q$301,10,FALSE)</f>
        <v>63.555370000000003</v>
      </c>
      <c r="N225" s="110">
        <f>VLOOKUP($G225,'[1]Site Code Table'!$A$2:$Q$301,11,FALSE)</f>
        <v>-137.4127</v>
      </c>
      <c r="O225" s="110" t="str">
        <f>VLOOKUP($G225,'[1]Site Code Table'!$A$2:$Q$301,3,FALSE)</f>
        <v>A</v>
      </c>
      <c r="P225" s="110" t="str">
        <f>VLOOKUP($G225,'[1]Site Code Table'!$A$2:$Q$301,13,FALSE)</f>
        <v>High</v>
      </c>
      <c r="Q225" s="111">
        <f>VLOOKUP($G225,'[1]Site Code Table'!$A$2:$Q$301,14,FALSE)</f>
        <v>0</v>
      </c>
      <c r="R225" s="111" t="str">
        <f>VLOOKUP($G225,'[1]Site Code Table'!$A$2:$Q$301,15,FALSE)</f>
        <v>NA</v>
      </c>
      <c r="S225" s="112">
        <f>VLOOKUP($G225,'[1]Site Code Table'!$A$2:$Q$301,16,FALSE)</f>
        <v>25</v>
      </c>
      <c r="T225" s="113" t="str">
        <f t="shared" si="6"/>
        <v>Below</v>
      </c>
      <c r="U225" s="47">
        <v>2</v>
      </c>
      <c r="V225" s="47">
        <v>0</v>
      </c>
      <c r="W225" s="47">
        <v>332</v>
      </c>
      <c r="X225" s="114">
        <v>8.1999999999999993</v>
      </c>
      <c r="Y225" s="47">
        <v>0.09</v>
      </c>
      <c r="Z225" s="112" t="str">
        <f>VLOOKUP($G225,'[1]Site Code Table'!$A$2:$Q$301,17,FALSE)</f>
        <v xml:space="preserve"> 09DD004</v>
      </c>
      <c r="AA225" s="68" t="s">
        <v>32</v>
      </c>
      <c r="AB225" s="68" t="s">
        <v>32</v>
      </c>
      <c r="AC225" s="68" t="s">
        <v>32</v>
      </c>
      <c r="AD225" s="68" t="s">
        <v>32</v>
      </c>
      <c r="AE225" s="68">
        <v>35.6</v>
      </c>
      <c r="AF225" s="116">
        <f t="shared" si="7"/>
        <v>6151.68</v>
      </c>
      <c r="AG225" s="68" t="s">
        <v>32</v>
      </c>
      <c r="AH225" s="68" t="s">
        <v>32</v>
      </c>
      <c r="AI225" s="111">
        <v>8.875</v>
      </c>
      <c r="AJ225" s="68" t="s">
        <v>32</v>
      </c>
      <c r="AK225" s="111">
        <v>9.7308333333333348</v>
      </c>
      <c r="AL225" s="68">
        <v>0</v>
      </c>
      <c r="AM225" s="68" t="s">
        <v>93</v>
      </c>
      <c r="AN225" s="68" t="s">
        <v>21</v>
      </c>
      <c r="AO225" s="68" t="s">
        <v>32</v>
      </c>
      <c r="AP225" s="68" t="s">
        <v>32</v>
      </c>
      <c r="AQ225" s="68" t="s">
        <v>32</v>
      </c>
      <c r="AR225" s="117"/>
      <c r="AS225" s="68"/>
      <c r="AT225" s="68"/>
    </row>
    <row r="226" spans="1:46" ht="15.75" x14ac:dyDescent="0.25">
      <c r="A226" s="68" t="s">
        <v>336</v>
      </c>
      <c r="B226" s="125">
        <v>41148</v>
      </c>
      <c r="C226" s="68" t="s">
        <v>106</v>
      </c>
      <c r="D226" s="68" t="s">
        <v>337</v>
      </c>
      <c r="E226" s="68" t="s">
        <v>108</v>
      </c>
      <c r="F226" s="68" t="s">
        <v>32</v>
      </c>
      <c r="G226" s="52" t="s">
        <v>21</v>
      </c>
      <c r="H226" s="68" t="str">
        <f>VLOOKUP($G226,'[1]Site Code Table'!$A$2:$Q$301,7,FALSE)</f>
        <v>MT</v>
      </c>
      <c r="I226" s="68" t="s">
        <v>92</v>
      </c>
      <c r="J226" s="68" t="str">
        <f>VLOOKUP($G226,'[1]Site Code Table'!$A$2:$Q$301,2,FALSE)</f>
        <v>South McQuesten River</v>
      </c>
      <c r="K226" s="68" t="str">
        <f>VLOOKUP($G226,'[1]Site Code Table'!$A$2:$Q$301,4,FALSE)</f>
        <v>South McQuesten River</v>
      </c>
      <c r="L226" s="68" t="str">
        <f>VLOOKUP($G226,'[1]Site Code Table'!$A$2:$Q$301,5,FALSE)</f>
        <v>South McQuesten near the mouth at the Alaska Highway bridge</v>
      </c>
      <c r="M226" s="110">
        <f>VLOOKUP($G226,'[1]Site Code Table'!$A$2:$Q$301,10,FALSE)</f>
        <v>63.555370000000003</v>
      </c>
      <c r="N226" s="110">
        <f>VLOOKUP($G226,'[1]Site Code Table'!$A$2:$Q$301,11,FALSE)</f>
        <v>-137.4127</v>
      </c>
      <c r="O226" s="110" t="str">
        <f>VLOOKUP($G226,'[1]Site Code Table'!$A$2:$Q$301,3,FALSE)</f>
        <v>A</v>
      </c>
      <c r="P226" s="110" t="str">
        <f>VLOOKUP($G226,'[1]Site Code Table'!$A$2:$Q$301,13,FALSE)</f>
        <v>High</v>
      </c>
      <c r="Q226" s="111">
        <f>VLOOKUP($G226,'[1]Site Code Table'!$A$2:$Q$301,14,FALSE)</f>
        <v>0</v>
      </c>
      <c r="R226" s="111" t="str">
        <f>VLOOKUP($G226,'[1]Site Code Table'!$A$2:$Q$301,15,FALSE)</f>
        <v>NA</v>
      </c>
      <c r="S226" s="112">
        <f>VLOOKUP($G226,'[1]Site Code Table'!$A$2:$Q$301,16,FALSE)</f>
        <v>25</v>
      </c>
      <c r="T226" s="113" t="str">
        <f t="shared" si="6"/>
        <v>Below</v>
      </c>
      <c r="U226" s="47">
        <v>1</v>
      </c>
      <c r="V226" s="47">
        <v>0</v>
      </c>
      <c r="W226" s="47">
        <v>329</v>
      </c>
      <c r="X226" s="114">
        <v>8.1999999999999993</v>
      </c>
      <c r="Y226" s="47">
        <v>2.5000000000000001E-2</v>
      </c>
      <c r="Z226" s="112" t="str">
        <f>VLOOKUP($G226,'[1]Site Code Table'!$A$2:$Q$301,17,FALSE)</f>
        <v xml:space="preserve"> 09DD004</v>
      </c>
      <c r="AA226" s="68" t="s">
        <v>32</v>
      </c>
      <c r="AB226" s="68" t="s">
        <v>32</v>
      </c>
      <c r="AC226" s="68" t="s">
        <v>32</v>
      </c>
      <c r="AD226" s="68" t="s">
        <v>32</v>
      </c>
      <c r="AE226" s="68">
        <v>35.6</v>
      </c>
      <c r="AF226" s="116">
        <f t="shared" si="7"/>
        <v>3075.84</v>
      </c>
      <c r="AG226" s="68" t="s">
        <v>32</v>
      </c>
      <c r="AH226" s="68" t="s">
        <v>32</v>
      </c>
      <c r="AI226" s="111">
        <v>8.0333333333333332</v>
      </c>
      <c r="AJ226" s="68" t="s">
        <v>32</v>
      </c>
      <c r="AK226" s="111">
        <v>8.9608749999999997</v>
      </c>
      <c r="AL226" s="68">
        <v>12.999999999999996</v>
      </c>
      <c r="AM226" s="68" t="s">
        <v>93</v>
      </c>
      <c r="AN226" s="68" t="s">
        <v>21</v>
      </c>
      <c r="AO226" s="68" t="s">
        <v>32</v>
      </c>
      <c r="AP226" s="68" t="s">
        <v>32</v>
      </c>
      <c r="AQ226" s="68" t="s">
        <v>32</v>
      </c>
      <c r="AR226" s="117"/>
      <c r="AS226" s="68"/>
      <c r="AT226" s="68"/>
    </row>
    <row r="227" spans="1:46" ht="15.75" x14ac:dyDescent="0.25">
      <c r="A227" s="68" t="s">
        <v>338</v>
      </c>
      <c r="B227" s="125">
        <v>41149</v>
      </c>
      <c r="C227" s="68" t="s">
        <v>106</v>
      </c>
      <c r="D227" s="68" t="s">
        <v>339</v>
      </c>
      <c r="E227" s="68" t="s">
        <v>108</v>
      </c>
      <c r="F227" s="68" t="s">
        <v>32</v>
      </c>
      <c r="G227" s="52" t="s">
        <v>21</v>
      </c>
      <c r="H227" s="68" t="str">
        <f>VLOOKUP($G227,'[1]Site Code Table'!$A$2:$Q$301,7,FALSE)</f>
        <v>MT</v>
      </c>
      <c r="I227" s="68" t="s">
        <v>92</v>
      </c>
      <c r="J227" s="68" t="str">
        <f>VLOOKUP($G227,'[1]Site Code Table'!$A$2:$Q$301,2,FALSE)</f>
        <v>South McQuesten River</v>
      </c>
      <c r="K227" s="68" t="str">
        <f>VLOOKUP($G227,'[1]Site Code Table'!$A$2:$Q$301,4,FALSE)</f>
        <v>South McQuesten River</v>
      </c>
      <c r="L227" s="68" t="str">
        <f>VLOOKUP($G227,'[1]Site Code Table'!$A$2:$Q$301,5,FALSE)</f>
        <v>South McQuesten near the mouth at the Alaska Highway bridge</v>
      </c>
      <c r="M227" s="110">
        <f>VLOOKUP($G227,'[1]Site Code Table'!$A$2:$Q$301,10,FALSE)</f>
        <v>63.555370000000003</v>
      </c>
      <c r="N227" s="110">
        <f>VLOOKUP($G227,'[1]Site Code Table'!$A$2:$Q$301,11,FALSE)</f>
        <v>-137.4127</v>
      </c>
      <c r="O227" s="110" t="str">
        <f>VLOOKUP($G227,'[1]Site Code Table'!$A$2:$Q$301,3,FALSE)</f>
        <v>A</v>
      </c>
      <c r="P227" s="110" t="str">
        <f>VLOOKUP($G227,'[1]Site Code Table'!$A$2:$Q$301,13,FALSE)</f>
        <v>High</v>
      </c>
      <c r="Q227" s="111">
        <f>VLOOKUP($G227,'[1]Site Code Table'!$A$2:$Q$301,14,FALSE)</f>
        <v>0</v>
      </c>
      <c r="R227" s="111" t="str">
        <f>VLOOKUP($G227,'[1]Site Code Table'!$A$2:$Q$301,15,FALSE)</f>
        <v>NA</v>
      </c>
      <c r="S227" s="112">
        <f>VLOOKUP($G227,'[1]Site Code Table'!$A$2:$Q$301,16,FALSE)</f>
        <v>25</v>
      </c>
      <c r="T227" s="113" t="str">
        <f t="shared" si="6"/>
        <v>Below</v>
      </c>
      <c r="U227" s="47">
        <v>3</v>
      </c>
      <c r="V227" s="47">
        <v>0</v>
      </c>
      <c r="W227" s="47">
        <v>323</v>
      </c>
      <c r="X227" s="114">
        <v>8.1999999999999993</v>
      </c>
      <c r="Y227" s="47">
        <v>8.7999999999999995E-2</v>
      </c>
      <c r="Z227" s="112" t="str">
        <f>VLOOKUP($G227,'[1]Site Code Table'!$A$2:$Q$301,17,FALSE)</f>
        <v xml:space="preserve"> 09DD004</v>
      </c>
      <c r="AA227" s="68" t="s">
        <v>32</v>
      </c>
      <c r="AB227" s="68" t="s">
        <v>32</v>
      </c>
      <c r="AC227" s="68" t="s">
        <v>32</v>
      </c>
      <c r="AD227" s="68" t="s">
        <v>32</v>
      </c>
      <c r="AE227" s="68">
        <v>40.1</v>
      </c>
      <c r="AF227" s="116">
        <f t="shared" si="7"/>
        <v>10393.920000000002</v>
      </c>
      <c r="AG227" s="68" t="s">
        <v>32</v>
      </c>
      <c r="AH227" s="68" t="s">
        <v>32</v>
      </c>
      <c r="AI227" s="111">
        <v>6.4250000000000007</v>
      </c>
      <c r="AJ227" s="68" t="s">
        <v>32</v>
      </c>
      <c r="AK227" s="111">
        <v>7.9309583333333329</v>
      </c>
      <c r="AL227" s="68">
        <v>13.499999999999996</v>
      </c>
      <c r="AM227" s="68" t="s">
        <v>93</v>
      </c>
      <c r="AN227" s="68" t="s">
        <v>21</v>
      </c>
      <c r="AO227" s="68" t="s">
        <v>32</v>
      </c>
      <c r="AP227" s="68" t="s">
        <v>32</v>
      </c>
      <c r="AQ227" s="68" t="s">
        <v>32</v>
      </c>
      <c r="AR227" s="117"/>
      <c r="AS227" s="68"/>
      <c r="AT227" s="68"/>
    </row>
    <row r="228" spans="1:46" ht="15.75" x14ac:dyDescent="0.25">
      <c r="A228" s="68" t="s">
        <v>340</v>
      </c>
      <c r="B228" s="125">
        <v>41150</v>
      </c>
      <c r="C228" s="68" t="s">
        <v>106</v>
      </c>
      <c r="D228" s="68" t="s">
        <v>341</v>
      </c>
      <c r="E228" s="68" t="s">
        <v>108</v>
      </c>
      <c r="F228" s="68" t="s">
        <v>32</v>
      </c>
      <c r="G228" s="52" t="s">
        <v>21</v>
      </c>
      <c r="H228" s="68" t="str">
        <f>VLOOKUP($G228,'[1]Site Code Table'!$A$2:$Q$301,7,FALSE)</f>
        <v>MT</v>
      </c>
      <c r="I228" s="68" t="s">
        <v>92</v>
      </c>
      <c r="J228" s="68" t="str">
        <f>VLOOKUP($G228,'[1]Site Code Table'!$A$2:$Q$301,2,FALSE)</f>
        <v>South McQuesten River</v>
      </c>
      <c r="K228" s="68" t="str">
        <f>VLOOKUP($G228,'[1]Site Code Table'!$A$2:$Q$301,4,FALSE)</f>
        <v>South McQuesten River</v>
      </c>
      <c r="L228" s="68" t="str">
        <f>VLOOKUP($G228,'[1]Site Code Table'!$A$2:$Q$301,5,FALSE)</f>
        <v>South McQuesten near the mouth at the Alaska Highway bridge</v>
      </c>
      <c r="M228" s="110">
        <f>VLOOKUP($G228,'[1]Site Code Table'!$A$2:$Q$301,10,FALSE)</f>
        <v>63.555370000000003</v>
      </c>
      <c r="N228" s="110">
        <f>VLOOKUP($G228,'[1]Site Code Table'!$A$2:$Q$301,11,FALSE)</f>
        <v>-137.4127</v>
      </c>
      <c r="O228" s="110" t="str">
        <f>VLOOKUP($G228,'[1]Site Code Table'!$A$2:$Q$301,3,FALSE)</f>
        <v>A</v>
      </c>
      <c r="P228" s="110" t="str">
        <f>VLOOKUP($G228,'[1]Site Code Table'!$A$2:$Q$301,13,FALSE)</f>
        <v>High</v>
      </c>
      <c r="Q228" s="111">
        <f>VLOOKUP($G228,'[1]Site Code Table'!$A$2:$Q$301,14,FALSE)</f>
        <v>0</v>
      </c>
      <c r="R228" s="111" t="str">
        <f>VLOOKUP($G228,'[1]Site Code Table'!$A$2:$Q$301,15,FALSE)</f>
        <v>NA</v>
      </c>
      <c r="S228" s="112">
        <f>VLOOKUP($G228,'[1]Site Code Table'!$A$2:$Q$301,16,FALSE)</f>
        <v>25</v>
      </c>
      <c r="T228" s="113" t="str">
        <f t="shared" si="6"/>
        <v>Below</v>
      </c>
      <c r="U228" s="47">
        <v>4</v>
      </c>
      <c r="V228" s="47">
        <v>0</v>
      </c>
      <c r="W228" s="47">
        <v>314</v>
      </c>
      <c r="X228" s="114">
        <v>8.1</v>
      </c>
      <c r="Y228" s="47">
        <v>2</v>
      </c>
      <c r="Z228" s="112" t="str">
        <f>VLOOKUP($G228,'[1]Site Code Table'!$A$2:$Q$301,17,FALSE)</f>
        <v xml:space="preserve"> 09DD004</v>
      </c>
      <c r="AA228" s="68" t="s">
        <v>32</v>
      </c>
      <c r="AB228" s="68" t="s">
        <v>32</v>
      </c>
      <c r="AC228" s="68" t="s">
        <v>32</v>
      </c>
      <c r="AD228" s="68" t="s">
        <v>32</v>
      </c>
      <c r="AE228" s="68">
        <v>47.8</v>
      </c>
      <c r="AF228" s="116">
        <f t="shared" si="7"/>
        <v>16519.68</v>
      </c>
      <c r="AG228" s="68" t="s">
        <v>32</v>
      </c>
      <c r="AH228" s="68" t="s">
        <v>32</v>
      </c>
      <c r="AI228" s="111">
        <v>5.45</v>
      </c>
      <c r="AJ228" s="68" t="s">
        <v>32</v>
      </c>
      <c r="AK228" s="111">
        <v>7.0867083333333314</v>
      </c>
      <c r="AL228" s="68">
        <v>0.2</v>
      </c>
      <c r="AM228" s="68" t="s">
        <v>93</v>
      </c>
      <c r="AN228" s="68" t="s">
        <v>21</v>
      </c>
      <c r="AO228" s="68" t="s">
        <v>32</v>
      </c>
      <c r="AP228" s="68" t="s">
        <v>32</v>
      </c>
      <c r="AQ228" s="68" t="s">
        <v>32</v>
      </c>
      <c r="AR228" s="117"/>
      <c r="AS228" s="68"/>
      <c r="AT228" s="68"/>
    </row>
    <row r="229" spans="1:46" ht="15.75" x14ac:dyDescent="0.25">
      <c r="A229" s="68" t="s">
        <v>342</v>
      </c>
      <c r="B229" s="125">
        <v>41151</v>
      </c>
      <c r="C229" s="68" t="s">
        <v>106</v>
      </c>
      <c r="D229" s="68" t="s">
        <v>343</v>
      </c>
      <c r="E229" s="68" t="s">
        <v>108</v>
      </c>
      <c r="F229" s="68" t="s">
        <v>32</v>
      </c>
      <c r="G229" s="52" t="s">
        <v>21</v>
      </c>
      <c r="H229" s="68" t="str">
        <f>VLOOKUP($G229,'[1]Site Code Table'!$A$2:$Q$301,7,FALSE)</f>
        <v>MT</v>
      </c>
      <c r="I229" s="68" t="s">
        <v>92</v>
      </c>
      <c r="J229" s="68" t="str">
        <f>VLOOKUP($G229,'[1]Site Code Table'!$A$2:$Q$301,2,FALSE)</f>
        <v>South McQuesten River</v>
      </c>
      <c r="K229" s="68" t="str">
        <f>VLOOKUP($G229,'[1]Site Code Table'!$A$2:$Q$301,4,FALSE)</f>
        <v>South McQuesten River</v>
      </c>
      <c r="L229" s="68" t="str">
        <f>VLOOKUP($G229,'[1]Site Code Table'!$A$2:$Q$301,5,FALSE)</f>
        <v>South McQuesten near the mouth at the Alaska Highway bridge</v>
      </c>
      <c r="M229" s="110">
        <f>VLOOKUP($G229,'[1]Site Code Table'!$A$2:$Q$301,10,FALSE)</f>
        <v>63.555370000000003</v>
      </c>
      <c r="N229" s="110">
        <f>VLOOKUP($G229,'[1]Site Code Table'!$A$2:$Q$301,11,FALSE)</f>
        <v>-137.4127</v>
      </c>
      <c r="O229" s="110" t="str">
        <f>VLOOKUP($G229,'[1]Site Code Table'!$A$2:$Q$301,3,FALSE)</f>
        <v>A</v>
      </c>
      <c r="P229" s="110" t="str">
        <f>VLOOKUP($G229,'[1]Site Code Table'!$A$2:$Q$301,13,FALSE)</f>
        <v>High</v>
      </c>
      <c r="Q229" s="111">
        <f>VLOOKUP($G229,'[1]Site Code Table'!$A$2:$Q$301,14,FALSE)</f>
        <v>0</v>
      </c>
      <c r="R229" s="111" t="str">
        <f>VLOOKUP($G229,'[1]Site Code Table'!$A$2:$Q$301,15,FALSE)</f>
        <v>NA</v>
      </c>
      <c r="S229" s="112">
        <f>VLOOKUP($G229,'[1]Site Code Table'!$A$2:$Q$301,16,FALSE)</f>
        <v>25</v>
      </c>
      <c r="T229" s="113" t="str">
        <f t="shared" si="6"/>
        <v>Below</v>
      </c>
      <c r="U229" s="47">
        <v>6</v>
      </c>
      <c r="V229" s="47">
        <v>0</v>
      </c>
      <c r="W229" s="47">
        <v>315</v>
      </c>
      <c r="X229" s="114">
        <v>8.3000000000000007</v>
      </c>
      <c r="Y229" s="47">
        <v>2</v>
      </c>
      <c r="Z229" s="112" t="str">
        <f>VLOOKUP($G229,'[1]Site Code Table'!$A$2:$Q$301,17,FALSE)</f>
        <v xml:space="preserve"> 09DD004</v>
      </c>
      <c r="AA229" s="68" t="s">
        <v>32</v>
      </c>
      <c r="AB229" s="68" t="s">
        <v>32</v>
      </c>
      <c r="AC229" s="68" t="s">
        <v>32</v>
      </c>
      <c r="AD229" s="68" t="s">
        <v>32</v>
      </c>
      <c r="AE229" s="68">
        <v>49</v>
      </c>
      <c r="AF229" s="116">
        <f t="shared" si="7"/>
        <v>25401.600000000002</v>
      </c>
      <c r="AG229" s="68" t="s">
        <v>32</v>
      </c>
      <c r="AH229" s="68" t="s">
        <v>32</v>
      </c>
      <c r="AI229" s="111">
        <v>7.5416666666666679</v>
      </c>
      <c r="AJ229" s="68" t="s">
        <v>32</v>
      </c>
      <c r="AK229" s="111">
        <v>7.1783749999999991</v>
      </c>
      <c r="AL229" s="68">
        <v>0</v>
      </c>
      <c r="AM229" s="68" t="s">
        <v>93</v>
      </c>
      <c r="AN229" s="68" t="s">
        <v>21</v>
      </c>
      <c r="AO229" s="68" t="s">
        <v>32</v>
      </c>
      <c r="AP229" s="68" t="s">
        <v>32</v>
      </c>
      <c r="AQ229" s="68" t="s">
        <v>32</v>
      </c>
      <c r="AR229" s="117"/>
      <c r="AS229" s="68"/>
      <c r="AT229" s="68"/>
    </row>
    <row r="230" spans="1:46" ht="15.75" x14ac:dyDescent="0.25">
      <c r="A230" s="68" t="s">
        <v>344</v>
      </c>
      <c r="B230" s="125">
        <v>41152</v>
      </c>
      <c r="C230" s="68" t="s">
        <v>106</v>
      </c>
      <c r="D230" s="68" t="s">
        <v>345</v>
      </c>
      <c r="E230" s="68" t="s">
        <v>108</v>
      </c>
      <c r="F230" s="68" t="s">
        <v>32</v>
      </c>
      <c r="G230" s="52" t="s">
        <v>21</v>
      </c>
      <c r="H230" s="68" t="str">
        <f>VLOOKUP($G230,'[1]Site Code Table'!$A$2:$Q$301,7,FALSE)</f>
        <v>MT</v>
      </c>
      <c r="I230" s="68" t="s">
        <v>92</v>
      </c>
      <c r="J230" s="68" t="str">
        <f>VLOOKUP($G230,'[1]Site Code Table'!$A$2:$Q$301,2,FALSE)</f>
        <v>South McQuesten River</v>
      </c>
      <c r="K230" s="68" t="str">
        <f>VLOOKUP($G230,'[1]Site Code Table'!$A$2:$Q$301,4,FALSE)</f>
        <v>South McQuesten River</v>
      </c>
      <c r="L230" s="68" t="str">
        <f>VLOOKUP($G230,'[1]Site Code Table'!$A$2:$Q$301,5,FALSE)</f>
        <v>South McQuesten near the mouth at the Alaska Highway bridge</v>
      </c>
      <c r="M230" s="110">
        <f>VLOOKUP($G230,'[1]Site Code Table'!$A$2:$Q$301,10,FALSE)</f>
        <v>63.555370000000003</v>
      </c>
      <c r="N230" s="110">
        <f>VLOOKUP($G230,'[1]Site Code Table'!$A$2:$Q$301,11,FALSE)</f>
        <v>-137.4127</v>
      </c>
      <c r="O230" s="110" t="str">
        <f>VLOOKUP($G230,'[1]Site Code Table'!$A$2:$Q$301,3,FALSE)</f>
        <v>A</v>
      </c>
      <c r="P230" s="110" t="str">
        <f>VLOOKUP($G230,'[1]Site Code Table'!$A$2:$Q$301,13,FALSE)</f>
        <v>High</v>
      </c>
      <c r="Q230" s="111">
        <f>VLOOKUP($G230,'[1]Site Code Table'!$A$2:$Q$301,14,FALSE)</f>
        <v>0</v>
      </c>
      <c r="R230" s="111" t="str">
        <f>VLOOKUP($G230,'[1]Site Code Table'!$A$2:$Q$301,15,FALSE)</f>
        <v>NA</v>
      </c>
      <c r="S230" s="112">
        <f>VLOOKUP($G230,'[1]Site Code Table'!$A$2:$Q$301,16,FALSE)</f>
        <v>25</v>
      </c>
      <c r="T230" s="113" t="str">
        <f t="shared" si="6"/>
        <v>Below</v>
      </c>
      <c r="U230" s="47">
        <v>3</v>
      </c>
      <c r="V230" s="47">
        <v>0</v>
      </c>
      <c r="W230" s="47">
        <v>312</v>
      </c>
      <c r="X230" s="114">
        <v>8.3000000000000007</v>
      </c>
      <c r="Y230" s="47">
        <v>2</v>
      </c>
      <c r="Z230" s="112" t="str">
        <f>VLOOKUP($G230,'[1]Site Code Table'!$A$2:$Q$301,17,FALSE)</f>
        <v xml:space="preserve"> 09DD004</v>
      </c>
      <c r="AA230" s="68" t="s">
        <v>32</v>
      </c>
      <c r="AB230" s="68" t="s">
        <v>32</v>
      </c>
      <c r="AC230" s="68" t="s">
        <v>32</v>
      </c>
      <c r="AD230" s="68" t="s">
        <v>32</v>
      </c>
      <c r="AE230" s="68">
        <v>46.6</v>
      </c>
      <c r="AF230" s="116">
        <f t="shared" si="7"/>
        <v>12078.720000000001</v>
      </c>
      <c r="AG230" s="68" t="s">
        <v>32</v>
      </c>
      <c r="AH230" s="68" t="s">
        <v>32</v>
      </c>
      <c r="AI230" s="111">
        <v>9.4791666666666661</v>
      </c>
      <c r="AJ230" s="68" t="s">
        <v>32</v>
      </c>
      <c r="AK230" s="111">
        <v>7.6787916666666662</v>
      </c>
      <c r="AL230" s="68">
        <v>0</v>
      </c>
      <c r="AM230" s="68" t="s">
        <v>93</v>
      </c>
      <c r="AN230" s="68" t="s">
        <v>21</v>
      </c>
      <c r="AO230" s="68" t="s">
        <v>32</v>
      </c>
      <c r="AP230" s="68" t="s">
        <v>32</v>
      </c>
      <c r="AQ230" s="68" t="s">
        <v>32</v>
      </c>
      <c r="AR230" s="117"/>
      <c r="AS230" s="68"/>
      <c r="AT230" s="68"/>
    </row>
    <row r="231" spans="1:46" ht="15.75" x14ac:dyDescent="0.25">
      <c r="A231" s="68" t="s">
        <v>346</v>
      </c>
      <c r="B231" s="125">
        <v>41153</v>
      </c>
      <c r="C231" s="68" t="s">
        <v>106</v>
      </c>
      <c r="D231" s="68" t="s">
        <v>347</v>
      </c>
      <c r="E231" s="68" t="s">
        <v>108</v>
      </c>
      <c r="F231" s="68" t="s">
        <v>32</v>
      </c>
      <c r="G231" s="52" t="s">
        <v>21</v>
      </c>
      <c r="H231" s="68" t="str">
        <f>VLOOKUP($G231,'[1]Site Code Table'!$A$2:$Q$301,7,FALSE)</f>
        <v>MT</v>
      </c>
      <c r="I231" s="68" t="s">
        <v>92</v>
      </c>
      <c r="J231" s="68" t="str">
        <f>VLOOKUP($G231,'[1]Site Code Table'!$A$2:$Q$301,2,FALSE)</f>
        <v>South McQuesten River</v>
      </c>
      <c r="K231" s="68" t="str">
        <f>VLOOKUP($G231,'[1]Site Code Table'!$A$2:$Q$301,4,FALSE)</f>
        <v>South McQuesten River</v>
      </c>
      <c r="L231" s="68" t="str">
        <f>VLOOKUP($G231,'[1]Site Code Table'!$A$2:$Q$301,5,FALSE)</f>
        <v>South McQuesten near the mouth at the Alaska Highway bridge</v>
      </c>
      <c r="M231" s="110">
        <f>VLOOKUP($G231,'[1]Site Code Table'!$A$2:$Q$301,10,FALSE)</f>
        <v>63.555370000000003</v>
      </c>
      <c r="N231" s="110">
        <f>VLOOKUP($G231,'[1]Site Code Table'!$A$2:$Q$301,11,FALSE)</f>
        <v>-137.4127</v>
      </c>
      <c r="O231" s="110" t="str">
        <f>VLOOKUP($G231,'[1]Site Code Table'!$A$2:$Q$301,3,FALSE)</f>
        <v>A</v>
      </c>
      <c r="P231" s="110" t="str">
        <f>VLOOKUP($G231,'[1]Site Code Table'!$A$2:$Q$301,13,FALSE)</f>
        <v>High</v>
      </c>
      <c r="Q231" s="111">
        <f>VLOOKUP($G231,'[1]Site Code Table'!$A$2:$Q$301,14,FALSE)</f>
        <v>0</v>
      </c>
      <c r="R231" s="111" t="str">
        <f>VLOOKUP($G231,'[1]Site Code Table'!$A$2:$Q$301,15,FALSE)</f>
        <v>NA</v>
      </c>
      <c r="S231" s="112">
        <f>VLOOKUP($G231,'[1]Site Code Table'!$A$2:$Q$301,16,FALSE)</f>
        <v>25</v>
      </c>
      <c r="T231" s="113" t="str">
        <f t="shared" si="6"/>
        <v>Below</v>
      </c>
      <c r="U231" s="47">
        <v>6</v>
      </c>
      <c r="V231" s="47">
        <v>0</v>
      </c>
      <c r="W231" s="47">
        <v>313</v>
      </c>
      <c r="X231" s="114">
        <v>8.3000000000000007</v>
      </c>
      <c r="Y231" s="47">
        <v>2</v>
      </c>
      <c r="Z231" s="112" t="str">
        <f>VLOOKUP($G231,'[1]Site Code Table'!$A$2:$Q$301,17,FALSE)</f>
        <v xml:space="preserve"> 09DD004</v>
      </c>
      <c r="AA231" s="68" t="s">
        <v>32</v>
      </c>
      <c r="AB231" s="68" t="s">
        <v>32</v>
      </c>
      <c r="AC231" s="68" t="s">
        <v>32</v>
      </c>
      <c r="AD231" s="68" t="s">
        <v>32</v>
      </c>
      <c r="AE231" s="68">
        <v>44</v>
      </c>
      <c r="AF231" s="116">
        <f t="shared" si="7"/>
        <v>22809.599999999999</v>
      </c>
      <c r="AG231" s="68" t="s">
        <v>32</v>
      </c>
      <c r="AH231" s="68" t="s">
        <v>32</v>
      </c>
      <c r="AI231" s="111">
        <v>9.5333333333333332</v>
      </c>
      <c r="AJ231" s="68" t="s">
        <v>32</v>
      </c>
      <c r="AK231" s="111">
        <v>7.6619166666666674</v>
      </c>
      <c r="AL231" s="68">
        <v>0</v>
      </c>
      <c r="AM231" s="68" t="s">
        <v>93</v>
      </c>
      <c r="AN231" s="68" t="s">
        <v>21</v>
      </c>
      <c r="AO231" s="68" t="s">
        <v>32</v>
      </c>
      <c r="AP231" s="68" t="s">
        <v>32</v>
      </c>
      <c r="AQ231" s="68" t="s">
        <v>32</v>
      </c>
      <c r="AR231" s="117"/>
      <c r="AS231" s="68"/>
      <c r="AT231" s="68"/>
    </row>
    <row r="232" spans="1:46" ht="15.75" x14ac:dyDescent="0.25">
      <c r="A232" s="68" t="s">
        <v>348</v>
      </c>
      <c r="B232" s="125">
        <v>41154</v>
      </c>
      <c r="C232" s="68" t="s">
        <v>106</v>
      </c>
      <c r="D232" s="68" t="s">
        <v>349</v>
      </c>
      <c r="E232" s="68" t="s">
        <v>108</v>
      </c>
      <c r="F232" s="68" t="s">
        <v>32</v>
      </c>
      <c r="G232" s="52" t="s">
        <v>21</v>
      </c>
      <c r="H232" s="68" t="str">
        <f>VLOOKUP($G232,'[1]Site Code Table'!$A$2:$Q$301,7,FALSE)</f>
        <v>MT</v>
      </c>
      <c r="I232" s="68" t="s">
        <v>92</v>
      </c>
      <c r="J232" s="68" t="str">
        <f>VLOOKUP($G232,'[1]Site Code Table'!$A$2:$Q$301,2,FALSE)</f>
        <v>South McQuesten River</v>
      </c>
      <c r="K232" s="68" t="str">
        <f>VLOOKUP($G232,'[1]Site Code Table'!$A$2:$Q$301,4,FALSE)</f>
        <v>South McQuesten River</v>
      </c>
      <c r="L232" s="68" t="str">
        <f>VLOOKUP($G232,'[1]Site Code Table'!$A$2:$Q$301,5,FALSE)</f>
        <v>South McQuesten near the mouth at the Alaska Highway bridge</v>
      </c>
      <c r="M232" s="110">
        <f>VLOOKUP($G232,'[1]Site Code Table'!$A$2:$Q$301,10,FALSE)</f>
        <v>63.555370000000003</v>
      </c>
      <c r="N232" s="110">
        <f>VLOOKUP($G232,'[1]Site Code Table'!$A$2:$Q$301,11,FALSE)</f>
        <v>-137.4127</v>
      </c>
      <c r="O232" s="110" t="str">
        <f>VLOOKUP($G232,'[1]Site Code Table'!$A$2:$Q$301,3,FALSE)</f>
        <v>A</v>
      </c>
      <c r="P232" s="110" t="str">
        <f>VLOOKUP($G232,'[1]Site Code Table'!$A$2:$Q$301,13,FALSE)</f>
        <v>High</v>
      </c>
      <c r="Q232" s="111">
        <f>VLOOKUP($G232,'[1]Site Code Table'!$A$2:$Q$301,14,FALSE)</f>
        <v>0</v>
      </c>
      <c r="R232" s="111" t="str">
        <f>VLOOKUP($G232,'[1]Site Code Table'!$A$2:$Q$301,15,FALSE)</f>
        <v>NA</v>
      </c>
      <c r="S232" s="112">
        <f>VLOOKUP($G232,'[1]Site Code Table'!$A$2:$Q$301,16,FALSE)</f>
        <v>25</v>
      </c>
      <c r="T232" s="113" t="str">
        <f t="shared" si="6"/>
        <v>Below</v>
      </c>
      <c r="U232" s="47">
        <v>2</v>
      </c>
      <c r="V232" s="47">
        <v>0</v>
      </c>
      <c r="W232" s="47">
        <v>317</v>
      </c>
      <c r="X232" s="114">
        <v>8.1999999999999993</v>
      </c>
      <c r="Y232" s="47">
        <v>0.123</v>
      </c>
      <c r="Z232" s="112" t="str">
        <f>VLOOKUP($G232,'[1]Site Code Table'!$A$2:$Q$301,17,FALSE)</f>
        <v xml:space="preserve"> 09DD004</v>
      </c>
      <c r="AA232" s="68" t="s">
        <v>32</v>
      </c>
      <c r="AB232" s="68" t="s">
        <v>32</v>
      </c>
      <c r="AC232" s="68" t="s">
        <v>32</v>
      </c>
      <c r="AD232" s="68" t="s">
        <v>32</v>
      </c>
      <c r="AE232" s="68">
        <v>42.3</v>
      </c>
      <c r="AF232" s="116">
        <f t="shared" si="7"/>
        <v>7309.4400000000005</v>
      </c>
      <c r="AG232" s="68" t="s">
        <v>32</v>
      </c>
      <c r="AH232" s="68" t="s">
        <v>32</v>
      </c>
      <c r="AI232" s="111">
        <v>9.9874999999999989</v>
      </c>
      <c r="AJ232" s="68" t="s">
        <v>32</v>
      </c>
      <c r="AK232" s="111">
        <v>7.7861666666666673</v>
      </c>
      <c r="AL232" s="68">
        <v>0.7</v>
      </c>
      <c r="AM232" s="68" t="s">
        <v>93</v>
      </c>
      <c r="AN232" s="68" t="s">
        <v>21</v>
      </c>
      <c r="AO232" s="68" t="s">
        <v>32</v>
      </c>
      <c r="AP232" s="68" t="s">
        <v>32</v>
      </c>
      <c r="AQ232" s="68" t="s">
        <v>32</v>
      </c>
      <c r="AR232" s="117"/>
      <c r="AS232" s="68"/>
      <c r="AT232" s="68"/>
    </row>
    <row r="233" spans="1:46" ht="15.75" x14ac:dyDescent="0.25">
      <c r="A233" s="68" t="s">
        <v>350</v>
      </c>
      <c r="B233" s="125">
        <v>41155</v>
      </c>
      <c r="C233" s="68" t="s">
        <v>106</v>
      </c>
      <c r="D233" s="68" t="s">
        <v>351</v>
      </c>
      <c r="E233" s="68" t="s">
        <v>108</v>
      </c>
      <c r="F233" s="68" t="s">
        <v>32</v>
      </c>
      <c r="G233" s="52" t="s">
        <v>21</v>
      </c>
      <c r="H233" s="68" t="str">
        <f>VLOOKUP($G233,'[1]Site Code Table'!$A$2:$Q$301,7,FALSE)</f>
        <v>MT</v>
      </c>
      <c r="I233" s="68" t="s">
        <v>92</v>
      </c>
      <c r="J233" s="68" t="str">
        <f>VLOOKUP($G233,'[1]Site Code Table'!$A$2:$Q$301,2,FALSE)</f>
        <v>South McQuesten River</v>
      </c>
      <c r="K233" s="68" t="str">
        <f>VLOOKUP($G233,'[1]Site Code Table'!$A$2:$Q$301,4,FALSE)</f>
        <v>South McQuesten River</v>
      </c>
      <c r="L233" s="68" t="str">
        <f>VLOOKUP($G233,'[1]Site Code Table'!$A$2:$Q$301,5,FALSE)</f>
        <v>South McQuesten near the mouth at the Alaska Highway bridge</v>
      </c>
      <c r="M233" s="110">
        <f>VLOOKUP($G233,'[1]Site Code Table'!$A$2:$Q$301,10,FALSE)</f>
        <v>63.555370000000003</v>
      </c>
      <c r="N233" s="110">
        <f>VLOOKUP($G233,'[1]Site Code Table'!$A$2:$Q$301,11,FALSE)</f>
        <v>-137.4127</v>
      </c>
      <c r="O233" s="110" t="str">
        <f>VLOOKUP($G233,'[1]Site Code Table'!$A$2:$Q$301,3,FALSE)</f>
        <v>A</v>
      </c>
      <c r="P233" s="110" t="str">
        <f>VLOOKUP($G233,'[1]Site Code Table'!$A$2:$Q$301,13,FALSE)</f>
        <v>High</v>
      </c>
      <c r="Q233" s="111">
        <f>VLOOKUP($G233,'[1]Site Code Table'!$A$2:$Q$301,14,FALSE)</f>
        <v>0</v>
      </c>
      <c r="R233" s="111" t="str">
        <f>VLOOKUP($G233,'[1]Site Code Table'!$A$2:$Q$301,15,FALSE)</f>
        <v>NA</v>
      </c>
      <c r="S233" s="112">
        <f>VLOOKUP($G233,'[1]Site Code Table'!$A$2:$Q$301,16,FALSE)</f>
        <v>25</v>
      </c>
      <c r="T233" s="113" t="str">
        <f t="shared" si="6"/>
        <v>Below</v>
      </c>
      <c r="U233" s="47">
        <v>4</v>
      </c>
      <c r="V233" s="47">
        <v>0</v>
      </c>
      <c r="W233" s="47">
        <v>321</v>
      </c>
      <c r="X233" s="114">
        <v>8.1999999999999993</v>
      </c>
      <c r="Y233" s="47">
        <v>0.122</v>
      </c>
      <c r="Z233" s="112" t="str">
        <f>VLOOKUP($G233,'[1]Site Code Table'!$A$2:$Q$301,17,FALSE)</f>
        <v xml:space="preserve"> 09DD004</v>
      </c>
      <c r="AA233" s="68" t="s">
        <v>32</v>
      </c>
      <c r="AB233" s="68" t="s">
        <v>32</v>
      </c>
      <c r="AC233" s="68" t="s">
        <v>32</v>
      </c>
      <c r="AD233" s="68" t="s">
        <v>32</v>
      </c>
      <c r="AE233" s="68">
        <v>41.3</v>
      </c>
      <c r="AF233" s="116">
        <f t="shared" si="7"/>
        <v>14273.28</v>
      </c>
      <c r="AG233" s="68" t="s">
        <v>32</v>
      </c>
      <c r="AH233" s="68" t="s">
        <v>32</v>
      </c>
      <c r="AI233" s="111">
        <v>8.4500000000000011</v>
      </c>
      <c r="AJ233" s="68" t="s">
        <v>32</v>
      </c>
      <c r="AK233" s="111">
        <v>7.4473749999999974</v>
      </c>
      <c r="AL233" s="68">
        <v>0</v>
      </c>
      <c r="AM233" s="68" t="s">
        <v>93</v>
      </c>
      <c r="AN233" s="68" t="s">
        <v>21</v>
      </c>
      <c r="AO233" s="68" t="s">
        <v>32</v>
      </c>
      <c r="AP233" s="68" t="s">
        <v>32</v>
      </c>
      <c r="AQ233" s="68" t="s">
        <v>32</v>
      </c>
      <c r="AR233" s="117"/>
      <c r="AS233" s="68"/>
      <c r="AT233" s="68"/>
    </row>
    <row r="234" spans="1:46" ht="15.75" x14ac:dyDescent="0.25">
      <c r="A234" s="68" t="s">
        <v>352</v>
      </c>
      <c r="B234" s="125">
        <v>41156</v>
      </c>
      <c r="C234" s="68" t="s">
        <v>106</v>
      </c>
      <c r="D234" s="68" t="s">
        <v>353</v>
      </c>
      <c r="E234" s="68" t="s">
        <v>108</v>
      </c>
      <c r="F234" s="68" t="s">
        <v>32</v>
      </c>
      <c r="G234" s="52" t="s">
        <v>21</v>
      </c>
      <c r="H234" s="68" t="str">
        <f>VLOOKUP($G234,'[1]Site Code Table'!$A$2:$Q$301,7,FALSE)</f>
        <v>MT</v>
      </c>
      <c r="I234" s="68" t="s">
        <v>92</v>
      </c>
      <c r="J234" s="68" t="str">
        <f>VLOOKUP($G234,'[1]Site Code Table'!$A$2:$Q$301,2,FALSE)</f>
        <v>South McQuesten River</v>
      </c>
      <c r="K234" s="68" t="str">
        <f>VLOOKUP($G234,'[1]Site Code Table'!$A$2:$Q$301,4,FALSE)</f>
        <v>South McQuesten River</v>
      </c>
      <c r="L234" s="68" t="str">
        <f>VLOOKUP($G234,'[1]Site Code Table'!$A$2:$Q$301,5,FALSE)</f>
        <v>South McQuesten near the mouth at the Alaska Highway bridge</v>
      </c>
      <c r="M234" s="110">
        <f>VLOOKUP($G234,'[1]Site Code Table'!$A$2:$Q$301,10,FALSE)</f>
        <v>63.555370000000003</v>
      </c>
      <c r="N234" s="110">
        <f>VLOOKUP($G234,'[1]Site Code Table'!$A$2:$Q$301,11,FALSE)</f>
        <v>-137.4127</v>
      </c>
      <c r="O234" s="110" t="str">
        <f>VLOOKUP($G234,'[1]Site Code Table'!$A$2:$Q$301,3,FALSE)</f>
        <v>A</v>
      </c>
      <c r="P234" s="110" t="str">
        <f>VLOOKUP($G234,'[1]Site Code Table'!$A$2:$Q$301,13,FALSE)</f>
        <v>High</v>
      </c>
      <c r="Q234" s="111">
        <f>VLOOKUP($G234,'[1]Site Code Table'!$A$2:$Q$301,14,FALSE)</f>
        <v>0</v>
      </c>
      <c r="R234" s="111" t="str">
        <f>VLOOKUP($G234,'[1]Site Code Table'!$A$2:$Q$301,15,FALSE)</f>
        <v>NA</v>
      </c>
      <c r="S234" s="112">
        <f>VLOOKUP($G234,'[1]Site Code Table'!$A$2:$Q$301,16,FALSE)</f>
        <v>25</v>
      </c>
      <c r="T234" s="113" t="str">
        <f t="shared" si="6"/>
        <v>Below</v>
      </c>
      <c r="U234" s="47">
        <v>3</v>
      </c>
      <c r="V234" s="47">
        <v>0</v>
      </c>
      <c r="W234" s="47">
        <v>322</v>
      </c>
      <c r="X234" s="114">
        <v>8.3000000000000007</v>
      </c>
      <c r="Y234" s="47">
        <v>2.9000000000000001E-2</v>
      </c>
      <c r="Z234" s="112" t="str">
        <f>VLOOKUP($G234,'[1]Site Code Table'!$A$2:$Q$301,17,FALSE)</f>
        <v xml:space="preserve"> 09DD004</v>
      </c>
      <c r="AA234" s="68" t="s">
        <v>32</v>
      </c>
      <c r="AB234" s="68" t="s">
        <v>32</v>
      </c>
      <c r="AC234" s="68" t="s">
        <v>32</v>
      </c>
      <c r="AD234" s="68" t="s">
        <v>32</v>
      </c>
      <c r="AE234" s="68">
        <v>42</v>
      </c>
      <c r="AF234" s="116">
        <f t="shared" si="7"/>
        <v>10886.400000000001</v>
      </c>
      <c r="AG234" s="68" t="s">
        <v>32</v>
      </c>
      <c r="AH234" s="68" t="s">
        <v>32</v>
      </c>
      <c r="AI234" s="111">
        <v>11.745833333333335</v>
      </c>
      <c r="AJ234" s="68" t="s">
        <v>32</v>
      </c>
      <c r="AK234" s="111">
        <v>8.3484583333333333</v>
      </c>
      <c r="AL234" s="68">
        <v>3.8</v>
      </c>
      <c r="AM234" s="68" t="s">
        <v>93</v>
      </c>
      <c r="AN234" s="68" t="s">
        <v>21</v>
      </c>
      <c r="AO234" s="68" t="s">
        <v>32</v>
      </c>
      <c r="AP234" s="68" t="s">
        <v>32</v>
      </c>
      <c r="AQ234" s="68" t="s">
        <v>32</v>
      </c>
      <c r="AR234" s="117"/>
      <c r="AS234" s="68"/>
      <c r="AT234" s="68"/>
    </row>
    <row r="235" spans="1:46" ht="15.75" x14ac:dyDescent="0.25">
      <c r="A235" s="68" t="s">
        <v>354</v>
      </c>
      <c r="B235" s="125">
        <v>41157</v>
      </c>
      <c r="C235" s="68" t="s">
        <v>106</v>
      </c>
      <c r="D235" s="68" t="s">
        <v>355</v>
      </c>
      <c r="E235" s="68" t="s">
        <v>108</v>
      </c>
      <c r="F235" s="68" t="s">
        <v>32</v>
      </c>
      <c r="G235" s="52" t="s">
        <v>21</v>
      </c>
      <c r="H235" s="68" t="str">
        <f>VLOOKUP($G235,'[1]Site Code Table'!$A$2:$Q$301,7,FALSE)</f>
        <v>MT</v>
      </c>
      <c r="I235" s="68" t="s">
        <v>92</v>
      </c>
      <c r="J235" s="68" t="str">
        <f>VLOOKUP($G235,'[1]Site Code Table'!$A$2:$Q$301,2,FALSE)</f>
        <v>South McQuesten River</v>
      </c>
      <c r="K235" s="68" t="str">
        <f>VLOOKUP($G235,'[1]Site Code Table'!$A$2:$Q$301,4,FALSE)</f>
        <v>South McQuesten River</v>
      </c>
      <c r="L235" s="68" t="str">
        <f>VLOOKUP($G235,'[1]Site Code Table'!$A$2:$Q$301,5,FALSE)</f>
        <v>South McQuesten near the mouth at the Alaska Highway bridge</v>
      </c>
      <c r="M235" s="110">
        <f>VLOOKUP($G235,'[1]Site Code Table'!$A$2:$Q$301,10,FALSE)</f>
        <v>63.555370000000003</v>
      </c>
      <c r="N235" s="110">
        <f>VLOOKUP($G235,'[1]Site Code Table'!$A$2:$Q$301,11,FALSE)</f>
        <v>-137.4127</v>
      </c>
      <c r="O235" s="110" t="str">
        <f>VLOOKUP($G235,'[1]Site Code Table'!$A$2:$Q$301,3,FALSE)</f>
        <v>A</v>
      </c>
      <c r="P235" s="110" t="str">
        <f>VLOOKUP($G235,'[1]Site Code Table'!$A$2:$Q$301,13,FALSE)</f>
        <v>High</v>
      </c>
      <c r="Q235" s="111">
        <f>VLOOKUP($G235,'[1]Site Code Table'!$A$2:$Q$301,14,FALSE)</f>
        <v>0</v>
      </c>
      <c r="R235" s="111" t="str">
        <f>VLOOKUP($G235,'[1]Site Code Table'!$A$2:$Q$301,15,FALSE)</f>
        <v>NA</v>
      </c>
      <c r="S235" s="112">
        <f>VLOOKUP($G235,'[1]Site Code Table'!$A$2:$Q$301,16,FALSE)</f>
        <v>25</v>
      </c>
      <c r="T235" s="113" t="str">
        <f t="shared" si="6"/>
        <v>Below</v>
      </c>
      <c r="U235" s="47">
        <v>4</v>
      </c>
      <c r="V235" s="47">
        <v>0</v>
      </c>
      <c r="W235" s="47">
        <v>321</v>
      </c>
      <c r="X235" s="114">
        <v>8.1999999999999993</v>
      </c>
      <c r="Y235" s="47">
        <v>0.03</v>
      </c>
      <c r="Z235" s="112" t="str">
        <f>VLOOKUP($G235,'[1]Site Code Table'!$A$2:$Q$301,17,FALSE)</f>
        <v xml:space="preserve"> 09DD004</v>
      </c>
      <c r="AA235" s="68" t="s">
        <v>32</v>
      </c>
      <c r="AB235" s="68" t="s">
        <v>32</v>
      </c>
      <c r="AC235" s="68" t="s">
        <v>32</v>
      </c>
      <c r="AD235" s="68" t="s">
        <v>32</v>
      </c>
      <c r="AE235" s="68">
        <v>43.3</v>
      </c>
      <c r="AF235" s="116">
        <f t="shared" si="7"/>
        <v>14964.48</v>
      </c>
      <c r="AG235" s="68" t="s">
        <v>32</v>
      </c>
      <c r="AH235" s="68" t="s">
        <v>32</v>
      </c>
      <c r="AI235" s="111">
        <v>12.125000000000002</v>
      </c>
      <c r="AJ235" s="68" t="s">
        <v>32</v>
      </c>
      <c r="AK235" s="111">
        <v>8.3696666666666655</v>
      </c>
      <c r="AL235" s="68">
        <v>0.2</v>
      </c>
      <c r="AM235" s="68" t="s">
        <v>93</v>
      </c>
      <c r="AN235" s="68" t="s">
        <v>21</v>
      </c>
      <c r="AO235" s="68" t="s">
        <v>32</v>
      </c>
      <c r="AP235" s="68" t="s">
        <v>32</v>
      </c>
      <c r="AQ235" s="68" t="s">
        <v>32</v>
      </c>
      <c r="AR235" s="117"/>
      <c r="AS235" s="68"/>
      <c r="AT235" s="68"/>
    </row>
    <row r="236" spans="1:46" ht="15.75" x14ac:dyDescent="0.25">
      <c r="A236" s="68" t="s">
        <v>356</v>
      </c>
      <c r="B236" s="125">
        <v>41158</v>
      </c>
      <c r="C236" s="68" t="s">
        <v>106</v>
      </c>
      <c r="D236" s="68" t="s">
        <v>357</v>
      </c>
      <c r="E236" s="68" t="s">
        <v>108</v>
      </c>
      <c r="F236" s="68" t="s">
        <v>32</v>
      </c>
      <c r="G236" s="52" t="s">
        <v>21</v>
      </c>
      <c r="H236" s="68" t="str">
        <f>VLOOKUP($G236,'[1]Site Code Table'!$A$2:$Q$301,7,FALSE)</f>
        <v>MT</v>
      </c>
      <c r="I236" s="68" t="s">
        <v>92</v>
      </c>
      <c r="J236" s="68" t="str">
        <f>VLOOKUP($G236,'[1]Site Code Table'!$A$2:$Q$301,2,FALSE)</f>
        <v>South McQuesten River</v>
      </c>
      <c r="K236" s="68" t="str">
        <f>VLOOKUP($G236,'[1]Site Code Table'!$A$2:$Q$301,4,FALSE)</f>
        <v>South McQuesten River</v>
      </c>
      <c r="L236" s="68" t="str">
        <f>VLOOKUP($G236,'[1]Site Code Table'!$A$2:$Q$301,5,FALSE)</f>
        <v>South McQuesten near the mouth at the Alaska Highway bridge</v>
      </c>
      <c r="M236" s="110">
        <f>VLOOKUP($G236,'[1]Site Code Table'!$A$2:$Q$301,10,FALSE)</f>
        <v>63.555370000000003</v>
      </c>
      <c r="N236" s="110">
        <f>VLOOKUP($G236,'[1]Site Code Table'!$A$2:$Q$301,11,FALSE)</f>
        <v>-137.4127</v>
      </c>
      <c r="O236" s="110" t="str">
        <f>VLOOKUP($G236,'[1]Site Code Table'!$A$2:$Q$301,3,FALSE)</f>
        <v>A</v>
      </c>
      <c r="P236" s="110" t="str">
        <f>VLOOKUP($G236,'[1]Site Code Table'!$A$2:$Q$301,13,FALSE)</f>
        <v>High</v>
      </c>
      <c r="Q236" s="111">
        <f>VLOOKUP($G236,'[1]Site Code Table'!$A$2:$Q$301,14,FALSE)</f>
        <v>0</v>
      </c>
      <c r="R236" s="111" t="str">
        <f>VLOOKUP($G236,'[1]Site Code Table'!$A$2:$Q$301,15,FALSE)</f>
        <v>NA</v>
      </c>
      <c r="S236" s="112">
        <f>VLOOKUP($G236,'[1]Site Code Table'!$A$2:$Q$301,16,FALSE)</f>
        <v>25</v>
      </c>
      <c r="T236" s="113" t="str">
        <f t="shared" si="6"/>
        <v>Below</v>
      </c>
      <c r="U236" s="47">
        <v>3</v>
      </c>
      <c r="V236" s="47">
        <v>0</v>
      </c>
      <c r="W236" s="47">
        <v>322</v>
      </c>
      <c r="X236" s="114">
        <v>8.1999999999999993</v>
      </c>
      <c r="Y236" s="47">
        <v>0.123</v>
      </c>
      <c r="Z236" s="112" t="str">
        <f>VLOOKUP($G236,'[1]Site Code Table'!$A$2:$Q$301,17,FALSE)</f>
        <v xml:space="preserve"> 09DD004</v>
      </c>
      <c r="AA236" s="68" t="s">
        <v>32</v>
      </c>
      <c r="AB236" s="68" t="s">
        <v>32</v>
      </c>
      <c r="AC236" s="68" t="s">
        <v>32</v>
      </c>
      <c r="AD236" s="68" t="s">
        <v>32</v>
      </c>
      <c r="AE236" s="68">
        <v>45</v>
      </c>
      <c r="AF236" s="116">
        <f t="shared" si="7"/>
        <v>11664</v>
      </c>
      <c r="AG236" s="68" t="s">
        <v>32</v>
      </c>
      <c r="AH236" s="68" t="s">
        <v>32</v>
      </c>
      <c r="AI236" s="111">
        <v>9.9791666666666661</v>
      </c>
      <c r="AJ236" s="68" t="s">
        <v>32</v>
      </c>
      <c r="AK236" s="111">
        <v>8.0224999999999991</v>
      </c>
      <c r="AL236" s="68">
        <v>0.2</v>
      </c>
      <c r="AM236" s="68" t="s">
        <v>93</v>
      </c>
      <c r="AN236" s="68" t="s">
        <v>21</v>
      </c>
      <c r="AO236" s="68" t="s">
        <v>32</v>
      </c>
      <c r="AP236" s="68" t="s">
        <v>32</v>
      </c>
      <c r="AQ236" s="68" t="s">
        <v>32</v>
      </c>
      <c r="AR236" s="117"/>
      <c r="AS236" s="68"/>
      <c r="AT236" s="68"/>
    </row>
    <row r="237" spans="1:46" ht="15.75" x14ac:dyDescent="0.25">
      <c r="A237" s="68" t="s">
        <v>358</v>
      </c>
      <c r="B237" s="125">
        <v>41159</v>
      </c>
      <c r="C237" s="68" t="s">
        <v>106</v>
      </c>
      <c r="D237" s="68" t="s">
        <v>359</v>
      </c>
      <c r="E237" s="68" t="s">
        <v>108</v>
      </c>
      <c r="F237" s="68" t="s">
        <v>32</v>
      </c>
      <c r="G237" s="52" t="s">
        <v>21</v>
      </c>
      <c r="H237" s="68" t="str">
        <f>VLOOKUP($G237,'[1]Site Code Table'!$A$2:$Q$301,7,FALSE)</f>
        <v>MT</v>
      </c>
      <c r="I237" s="68" t="s">
        <v>92</v>
      </c>
      <c r="J237" s="68" t="str">
        <f>VLOOKUP($G237,'[1]Site Code Table'!$A$2:$Q$301,2,FALSE)</f>
        <v>South McQuesten River</v>
      </c>
      <c r="K237" s="68" t="str">
        <f>VLOOKUP($G237,'[1]Site Code Table'!$A$2:$Q$301,4,FALSE)</f>
        <v>South McQuesten River</v>
      </c>
      <c r="L237" s="68" t="str">
        <f>VLOOKUP($G237,'[1]Site Code Table'!$A$2:$Q$301,5,FALSE)</f>
        <v>South McQuesten near the mouth at the Alaska Highway bridge</v>
      </c>
      <c r="M237" s="110">
        <f>VLOOKUP($G237,'[1]Site Code Table'!$A$2:$Q$301,10,FALSE)</f>
        <v>63.555370000000003</v>
      </c>
      <c r="N237" s="110">
        <f>VLOOKUP($G237,'[1]Site Code Table'!$A$2:$Q$301,11,FALSE)</f>
        <v>-137.4127</v>
      </c>
      <c r="O237" s="110" t="str">
        <f>VLOOKUP($G237,'[1]Site Code Table'!$A$2:$Q$301,3,FALSE)</f>
        <v>A</v>
      </c>
      <c r="P237" s="110" t="str">
        <f>VLOOKUP($G237,'[1]Site Code Table'!$A$2:$Q$301,13,FALSE)</f>
        <v>High</v>
      </c>
      <c r="Q237" s="111">
        <f>VLOOKUP($G237,'[1]Site Code Table'!$A$2:$Q$301,14,FALSE)</f>
        <v>0</v>
      </c>
      <c r="R237" s="111" t="str">
        <f>VLOOKUP($G237,'[1]Site Code Table'!$A$2:$Q$301,15,FALSE)</f>
        <v>NA</v>
      </c>
      <c r="S237" s="112">
        <f>VLOOKUP($G237,'[1]Site Code Table'!$A$2:$Q$301,16,FALSE)</f>
        <v>25</v>
      </c>
      <c r="T237" s="113" t="str">
        <f t="shared" si="6"/>
        <v>Below</v>
      </c>
      <c r="U237" s="47">
        <v>4</v>
      </c>
      <c r="V237" s="47">
        <v>0</v>
      </c>
      <c r="W237" s="47">
        <v>321</v>
      </c>
      <c r="X237" s="114">
        <v>8.1999999999999993</v>
      </c>
      <c r="Y237" s="47">
        <v>2.9000000000000001E-2</v>
      </c>
      <c r="Z237" s="112" t="str">
        <f>VLOOKUP($G237,'[1]Site Code Table'!$A$2:$Q$301,17,FALSE)</f>
        <v xml:space="preserve"> 09DD004</v>
      </c>
      <c r="AA237" s="68" t="s">
        <v>32</v>
      </c>
      <c r="AB237" s="68" t="s">
        <v>32</v>
      </c>
      <c r="AC237" s="68" t="s">
        <v>32</v>
      </c>
      <c r="AD237" s="68" t="s">
        <v>32</v>
      </c>
      <c r="AE237" s="68">
        <v>45.5</v>
      </c>
      <c r="AF237" s="116">
        <f t="shared" si="7"/>
        <v>15724.800000000001</v>
      </c>
      <c r="AG237" s="68" t="s">
        <v>32</v>
      </c>
      <c r="AH237" s="68" t="s">
        <v>32</v>
      </c>
      <c r="AI237" s="111">
        <v>4.45</v>
      </c>
      <c r="AJ237" s="68" t="s">
        <v>32</v>
      </c>
      <c r="AK237" s="111">
        <v>6.8189999999999991</v>
      </c>
      <c r="AL237" s="68">
        <v>0</v>
      </c>
      <c r="AM237" s="68" t="s">
        <v>93</v>
      </c>
      <c r="AN237" s="68" t="s">
        <v>21</v>
      </c>
      <c r="AO237" s="68" t="s">
        <v>32</v>
      </c>
      <c r="AP237" s="68" t="s">
        <v>32</v>
      </c>
      <c r="AQ237" s="68" t="s">
        <v>32</v>
      </c>
      <c r="AR237" s="117"/>
      <c r="AS237" s="68"/>
      <c r="AT237" s="68"/>
    </row>
    <row r="238" spans="1:46" ht="15.75" x14ac:dyDescent="0.25">
      <c r="A238" s="68" t="s">
        <v>360</v>
      </c>
      <c r="B238" s="125">
        <v>41160</v>
      </c>
      <c r="C238" s="68" t="s">
        <v>106</v>
      </c>
      <c r="D238" s="68" t="s">
        <v>361</v>
      </c>
      <c r="E238" s="68" t="s">
        <v>108</v>
      </c>
      <c r="F238" s="68" t="s">
        <v>32</v>
      </c>
      <c r="G238" s="52" t="s">
        <v>21</v>
      </c>
      <c r="H238" s="68" t="str">
        <f>VLOOKUP($G238,'[1]Site Code Table'!$A$2:$Q$301,7,FALSE)</f>
        <v>MT</v>
      </c>
      <c r="I238" s="68" t="s">
        <v>92</v>
      </c>
      <c r="J238" s="68" t="str">
        <f>VLOOKUP($G238,'[1]Site Code Table'!$A$2:$Q$301,2,FALSE)</f>
        <v>South McQuesten River</v>
      </c>
      <c r="K238" s="68" t="str">
        <f>VLOOKUP($G238,'[1]Site Code Table'!$A$2:$Q$301,4,FALSE)</f>
        <v>South McQuesten River</v>
      </c>
      <c r="L238" s="68" t="str">
        <f>VLOOKUP($G238,'[1]Site Code Table'!$A$2:$Q$301,5,FALSE)</f>
        <v>South McQuesten near the mouth at the Alaska Highway bridge</v>
      </c>
      <c r="M238" s="110">
        <f>VLOOKUP($G238,'[1]Site Code Table'!$A$2:$Q$301,10,FALSE)</f>
        <v>63.555370000000003</v>
      </c>
      <c r="N238" s="110">
        <f>VLOOKUP($G238,'[1]Site Code Table'!$A$2:$Q$301,11,FALSE)</f>
        <v>-137.4127</v>
      </c>
      <c r="O238" s="110" t="str">
        <f>VLOOKUP($G238,'[1]Site Code Table'!$A$2:$Q$301,3,FALSE)</f>
        <v>A</v>
      </c>
      <c r="P238" s="110" t="str">
        <f>VLOOKUP($G238,'[1]Site Code Table'!$A$2:$Q$301,13,FALSE)</f>
        <v>High</v>
      </c>
      <c r="Q238" s="111">
        <f>VLOOKUP($G238,'[1]Site Code Table'!$A$2:$Q$301,14,FALSE)</f>
        <v>0</v>
      </c>
      <c r="R238" s="111" t="str">
        <f>VLOOKUP($G238,'[1]Site Code Table'!$A$2:$Q$301,15,FALSE)</f>
        <v>NA</v>
      </c>
      <c r="S238" s="112">
        <f>VLOOKUP($G238,'[1]Site Code Table'!$A$2:$Q$301,16,FALSE)</f>
        <v>25</v>
      </c>
      <c r="T238" s="113" t="str">
        <f t="shared" si="6"/>
        <v>Below</v>
      </c>
      <c r="U238" s="47">
        <v>3</v>
      </c>
      <c r="V238" s="47">
        <v>0</v>
      </c>
      <c r="W238" s="47">
        <v>320</v>
      </c>
      <c r="X238" s="114">
        <v>8.3000000000000007</v>
      </c>
      <c r="Y238" s="47">
        <v>0.98899999999999999</v>
      </c>
      <c r="Z238" s="112" t="str">
        <f>VLOOKUP($G238,'[1]Site Code Table'!$A$2:$Q$301,17,FALSE)</f>
        <v xml:space="preserve"> 09DD004</v>
      </c>
      <c r="AA238" s="68" t="s">
        <v>32</v>
      </c>
      <c r="AB238" s="68" t="s">
        <v>32</v>
      </c>
      <c r="AC238" s="68" t="s">
        <v>32</v>
      </c>
      <c r="AD238" s="68" t="s">
        <v>32</v>
      </c>
      <c r="AE238" s="68">
        <v>45</v>
      </c>
      <c r="AF238" s="116">
        <f t="shared" si="7"/>
        <v>11664</v>
      </c>
      <c r="AG238" s="68" t="s">
        <v>32</v>
      </c>
      <c r="AH238" s="68" t="s">
        <v>32</v>
      </c>
      <c r="AI238" s="111">
        <v>4.5916666666666659</v>
      </c>
      <c r="AJ238" s="68" t="s">
        <v>32</v>
      </c>
      <c r="AK238" s="111">
        <v>6.0629166666666663</v>
      </c>
      <c r="AL238" s="68">
        <v>0</v>
      </c>
      <c r="AM238" s="68" t="s">
        <v>93</v>
      </c>
      <c r="AN238" s="68" t="s">
        <v>21</v>
      </c>
      <c r="AO238" s="68" t="s">
        <v>32</v>
      </c>
      <c r="AP238" s="68" t="s">
        <v>32</v>
      </c>
      <c r="AQ238" s="68" t="s">
        <v>32</v>
      </c>
      <c r="AR238" s="117"/>
      <c r="AS238" s="68"/>
      <c r="AT238" s="68"/>
    </row>
    <row r="239" spans="1:46" ht="15.75" x14ac:dyDescent="0.25">
      <c r="A239" s="68" t="s">
        <v>362</v>
      </c>
      <c r="B239" s="125">
        <v>41161</v>
      </c>
      <c r="C239" s="68" t="s">
        <v>106</v>
      </c>
      <c r="D239" s="68" t="s">
        <v>363</v>
      </c>
      <c r="E239" s="68" t="s">
        <v>108</v>
      </c>
      <c r="F239" s="68" t="s">
        <v>32</v>
      </c>
      <c r="G239" s="52" t="s">
        <v>21</v>
      </c>
      <c r="H239" s="68" t="str">
        <f>VLOOKUP($G239,'[1]Site Code Table'!$A$2:$Q$301,7,FALSE)</f>
        <v>MT</v>
      </c>
      <c r="I239" s="68" t="s">
        <v>92</v>
      </c>
      <c r="J239" s="68" t="str">
        <f>VLOOKUP($G239,'[1]Site Code Table'!$A$2:$Q$301,2,FALSE)</f>
        <v>South McQuesten River</v>
      </c>
      <c r="K239" s="68" t="str">
        <f>VLOOKUP($G239,'[1]Site Code Table'!$A$2:$Q$301,4,FALSE)</f>
        <v>South McQuesten River</v>
      </c>
      <c r="L239" s="68" t="str">
        <f>VLOOKUP($G239,'[1]Site Code Table'!$A$2:$Q$301,5,FALSE)</f>
        <v>South McQuesten near the mouth at the Alaska Highway bridge</v>
      </c>
      <c r="M239" s="110">
        <f>VLOOKUP($G239,'[1]Site Code Table'!$A$2:$Q$301,10,FALSE)</f>
        <v>63.555370000000003</v>
      </c>
      <c r="N239" s="110">
        <f>VLOOKUP($G239,'[1]Site Code Table'!$A$2:$Q$301,11,FALSE)</f>
        <v>-137.4127</v>
      </c>
      <c r="O239" s="110" t="str">
        <f>VLOOKUP($G239,'[1]Site Code Table'!$A$2:$Q$301,3,FALSE)</f>
        <v>A</v>
      </c>
      <c r="P239" s="110" t="str">
        <f>VLOOKUP($G239,'[1]Site Code Table'!$A$2:$Q$301,13,FALSE)</f>
        <v>High</v>
      </c>
      <c r="Q239" s="111">
        <f>VLOOKUP($G239,'[1]Site Code Table'!$A$2:$Q$301,14,FALSE)</f>
        <v>0</v>
      </c>
      <c r="R239" s="111" t="str">
        <f>VLOOKUP($G239,'[1]Site Code Table'!$A$2:$Q$301,15,FALSE)</f>
        <v>NA</v>
      </c>
      <c r="S239" s="112">
        <f>VLOOKUP($G239,'[1]Site Code Table'!$A$2:$Q$301,16,FALSE)</f>
        <v>25</v>
      </c>
      <c r="T239" s="113" t="str">
        <f t="shared" si="6"/>
        <v>Below</v>
      </c>
      <c r="U239" s="47">
        <v>5</v>
      </c>
      <c r="V239" s="47">
        <v>0</v>
      </c>
      <c r="W239" s="47">
        <v>322</v>
      </c>
      <c r="X239" s="114">
        <v>8.3000000000000007</v>
      </c>
      <c r="Y239" s="47">
        <v>0.03</v>
      </c>
      <c r="Z239" s="112" t="str">
        <f>VLOOKUP($G239,'[1]Site Code Table'!$A$2:$Q$301,17,FALSE)</f>
        <v xml:space="preserve"> 09DD004</v>
      </c>
      <c r="AA239" s="68" t="s">
        <v>32</v>
      </c>
      <c r="AB239" s="68" t="s">
        <v>32</v>
      </c>
      <c r="AC239" s="68" t="s">
        <v>32</v>
      </c>
      <c r="AD239" s="68" t="s">
        <v>32</v>
      </c>
      <c r="AE239" s="68">
        <v>44.2</v>
      </c>
      <c r="AF239" s="116">
        <f t="shared" si="7"/>
        <v>19094.400000000001</v>
      </c>
      <c r="AG239" s="68" t="s">
        <v>32</v>
      </c>
      <c r="AH239" s="68" t="s">
        <v>32</v>
      </c>
      <c r="AI239" s="111">
        <v>3.7791666666666663</v>
      </c>
      <c r="AJ239" s="68" t="s">
        <v>32</v>
      </c>
      <c r="AK239" s="111">
        <v>5.9530416666666666</v>
      </c>
      <c r="AL239" s="68">
        <v>4.8999999999999995</v>
      </c>
      <c r="AM239" s="68" t="s">
        <v>93</v>
      </c>
      <c r="AN239" s="68" t="s">
        <v>21</v>
      </c>
      <c r="AO239" s="68" t="s">
        <v>32</v>
      </c>
      <c r="AP239" s="68" t="s">
        <v>32</v>
      </c>
      <c r="AQ239" s="68" t="s">
        <v>32</v>
      </c>
      <c r="AR239" s="117"/>
      <c r="AS239" s="68"/>
      <c r="AT239" s="68"/>
    </row>
    <row r="240" spans="1:46" ht="15.75" x14ac:dyDescent="0.25">
      <c r="A240" s="68" t="s">
        <v>364</v>
      </c>
      <c r="B240" s="125">
        <v>41139</v>
      </c>
      <c r="C240" s="68" t="s">
        <v>106</v>
      </c>
      <c r="D240" s="68" t="s">
        <v>365</v>
      </c>
      <c r="E240" s="68" t="s">
        <v>108</v>
      </c>
      <c r="F240" s="68" t="s">
        <v>32</v>
      </c>
      <c r="G240" s="52" t="s">
        <v>28</v>
      </c>
      <c r="H240" s="68" t="s">
        <v>98</v>
      </c>
      <c r="I240" s="68" t="s">
        <v>99</v>
      </c>
      <c r="J240" s="68" t="str">
        <f>VLOOKUP($G240,'[1]Site Code Table'!$A$2:$Q$301,2,FALSE)</f>
        <v>South McQuesten River</v>
      </c>
      <c r="K240" s="68" t="str">
        <f>VLOOKUP($G240,'[1]Site Code Table'!$A$2:$Q$301,4,FALSE)</f>
        <v>South McQuesten River</v>
      </c>
      <c r="L240" s="68" t="str">
        <f>VLOOKUP($G240,'[1]Site Code Table'!$A$2:$Q$301,5,FALSE)</f>
        <v>South McQuesten downstream of Haggart Creek mouth</v>
      </c>
      <c r="M240" s="110">
        <f>VLOOKUP($G240,'[1]Site Code Table'!$A$2:$Q$301,10,FALSE)</f>
        <v>63.891559999999998</v>
      </c>
      <c r="N240" s="110">
        <f>VLOOKUP($G240,'[1]Site Code Table'!$A$2:$Q$301,11,FALSE)</f>
        <v>-136.03003000000001</v>
      </c>
      <c r="O240" s="110" t="str">
        <f>VLOOKUP($G240,'[1]Site Code Table'!$A$2:$Q$301,3,FALSE)</f>
        <v>A</v>
      </c>
      <c r="P240" s="110" t="str">
        <f>VLOOKUP($G240,'[1]Site Code Table'!$A$2:$Q$301,13,FALSE)</f>
        <v>High</v>
      </c>
      <c r="Q240" s="111">
        <f>VLOOKUP($G240,'[1]Site Code Table'!$A$2:$Q$301,14,FALSE)</f>
        <v>0</v>
      </c>
      <c r="R240" s="111" t="str">
        <f>VLOOKUP($G240,'[1]Site Code Table'!$A$2:$Q$301,15,FALSE)</f>
        <v>NA</v>
      </c>
      <c r="S240" s="112">
        <f>VLOOKUP($G240,'[1]Site Code Table'!$A$2:$Q$301,16,FALSE)</f>
        <v>25</v>
      </c>
      <c r="T240" s="113" t="str">
        <f t="shared" ref="T240:T263" si="8">IF(S240&gt;U240,"Below","Above")</f>
        <v>Below</v>
      </c>
      <c r="U240" s="47">
        <v>2</v>
      </c>
      <c r="V240" s="47">
        <v>0</v>
      </c>
      <c r="W240" s="47">
        <v>397</v>
      </c>
      <c r="X240" s="114">
        <v>8.4</v>
      </c>
      <c r="Y240" s="47">
        <v>2</v>
      </c>
      <c r="Z240" s="112" t="str">
        <f>VLOOKUP($G240,'[1]Site Code Table'!$A$2:$Q$301,17,FALSE)</f>
        <v>NA</v>
      </c>
      <c r="AA240" s="68" t="s">
        <v>32</v>
      </c>
      <c r="AB240" s="68" t="s">
        <v>32</v>
      </c>
      <c r="AC240" s="68" t="s">
        <v>100</v>
      </c>
      <c r="AD240" s="68" t="s">
        <v>32</v>
      </c>
      <c r="AE240" s="68" t="s">
        <v>32</v>
      </c>
      <c r="AF240" s="68" t="s">
        <v>32</v>
      </c>
      <c r="AG240" s="68" t="s">
        <v>32</v>
      </c>
      <c r="AH240" s="68" t="s">
        <v>32</v>
      </c>
      <c r="AI240" s="68">
        <v>11.4</v>
      </c>
      <c r="AJ240" s="68" t="s">
        <v>32</v>
      </c>
      <c r="AK240" s="111">
        <v>11.705958333333335</v>
      </c>
      <c r="AL240" s="68">
        <v>0</v>
      </c>
      <c r="AM240" s="68" t="s">
        <v>93</v>
      </c>
      <c r="AN240" s="68" t="s">
        <v>28</v>
      </c>
      <c r="AO240" s="68" t="s">
        <v>32</v>
      </c>
      <c r="AP240" s="68" t="s">
        <v>32</v>
      </c>
      <c r="AQ240" s="68" t="s">
        <v>32</v>
      </c>
      <c r="AR240" s="117"/>
      <c r="AS240" s="68"/>
      <c r="AT240" s="68"/>
    </row>
    <row r="241" spans="1:46" ht="15.75" x14ac:dyDescent="0.25">
      <c r="A241" s="68" t="s">
        <v>366</v>
      </c>
      <c r="B241" s="125">
        <v>41140</v>
      </c>
      <c r="C241" s="68" t="s">
        <v>106</v>
      </c>
      <c r="D241" s="68" t="s">
        <v>367</v>
      </c>
      <c r="E241" s="68" t="s">
        <v>108</v>
      </c>
      <c r="F241" s="68" t="s">
        <v>32</v>
      </c>
      <c r="G241" s="52" t="s">
        <v>28</v>
      </c>
      <c r="H241" s="68" t="s">
        <v>98</v>
      </c>
      <c r="I241" s="68" t="s">
        <v>99</v>
      </c>
      <c r="J241" s="68" t="str">
        <f>VLOOKUP($G241,'[1]Site Code Table'!$A$2:$Q$301,2,FALSE)</f>
        <v>South McQuesten River</v>
      </c>
      <c r="K241" s="68" t="str">
        <f>VLOOKUP($G241,'[1]Site Code Table'!$A$2:$Q$301,4,FALSE)</f>
        <v>South McQuesten River</v>
      </c>
      <c r="L241" s="68" t="str">
        <f>VLOOKUP($G241,'[1]Site Code Table'!$A$2:$Q$301,5,FALSE)</f>
        <v>South McQuesten downstream of Haggart Creek mouth</v>
      </c>
      <c r="M241" s="110">
        <f>VLOOKUP($G241,'[1]Site Code Table'!$A$2:$Q$301,10,FALSE)</f>
        <v>63.891559999999998</v>
      </c>
      <c r="N241" s="110">
        <f>VLOOKUP($G241,'[1]Site Code Table'!$A$2:$Q$301,11,FALSE)</f>
        <v>-136.03003000000001</v>
      </c>
      <c r="O241" s="110" t="str">
        <f>VLOOKUP($G241,'[1]Site Code Table'!$A$2:$Q$301,3,FALSE)</f>
        <v>A</v>
      </c>
      <c r="P241" s="110" t="str">
        <f>VLOOKUP($G241,'[1]Site Code Table'!$A$2:$Q$301,13,FALSE)</f>
        <v>High</v>
      </c>
      <c r="Q241" s="111">
        <f>VLOOKUP($G241,'[1]Site Code Table'!$A$2:$Q$301,14,FALSE)</f>
        <v>0</v>
      </c>
      <c r="R241" s="111" t="str">
        <f>VLOOKUP($G241,'[1]Site Code Table'!$A$2:$Q$301,15,FALSE)</f>
        <v>NA</v>
      </c>
      <c r="S241" s="112">
        <f>VLOOKUP($G241,'[1]Site Code Table'!$A$2:$Q$301,16,FALSE)</f>
        <v>25</v>
      </c>
      <c r="T241" s="113" t="str">
        <f t="shared" si="8"/>
        <v>Below</v>
      </c>
      <c r="U241" s="47">
        <v>2</v>
      </c>
      <c r="V241" s="47">
        <v>0</v>
      </c>
      <c r="W241" s="47">
        <v>395</v>
      </c>
      <c r="X241" s="114">
        <v>8.4</v>
      </c>
      <c r="Y241" s="47">
        <v>2</v>
      </c>
      <c r="Z241" s="112" t="str">
        <f>VLOOKUP($G241,'[1]Site Code Table'!$A$2:$Q$301,17,FALSE)</f>
        <v>NA</v>
      </c>
      <c r="AA241" s="68" t="s">
        <v>32</v>
      </c>
      <c r="AB241" s="68" t="s">
        <v>32</v>
      </c>
      <c r="AC241" s="68" t="s">
        <v>100</v>
      </c>
      <c r="AD241" s="68" t="s">
        <v>32</v>
      </c>
      <c r="AE241" s="68" t="s">
        <v>32</v>
      </c>
      <c r="AF241" s="68" t="s">
        <v>32</v>
      </c>
      <c r="AG241" s="68" t="s">
        <v>32</v>
      </c>
      <c r="AH241" s="68" t="s">
        <v>32</v>
      </c>
      <c r="AI241" s="68">
        <v>11.1</v>
      </c>
      <c r="AJ241" s="68" t="s">
        <v>32</v>
      </c>
      <c r="AK241" s="111">
        <v>11.064291666666668</v>
      </c>
      <c r="AL241" s="68">
        <v>0</v>
      </c>
      <c r="AM241" s="68" t="s">
        <v>93</v>
      </c>
      <c r="AN241" s="68" t="s">
        <v>28</v>
      </c>
      <c r="AO241" s="68" t="s">
        <v>32</v>
      </c>
      <c r="AP241" s="68" t="s">
        <v>32</v>
      </c>
      <c r="AQ241" s="68" t="s">
        <v>32</v>
      </c>
      <c r="AR241" s="117"/>
      <c r="AS241" s="68"/>
      <c r="AT241" s="68"/>
    </row>
    <row r="242" spans="1:46" ht="15.75" x14ac:dyDescent="0.25">
      <c r="A242" s="68" t="s">
        <v>368</v>
      </c>
      <c r="B242" s="125">
        <v>41141</v>
      </c>
      <c r="C242" s="68" t="s">
        <v>106</v>
      </c>
      <c r="D242" s="68" t="s">
        <v>369</v>
      </c>
      <c r="E242" s="68" t="s">
        <v>108</v>
      </c>
      <c r="F242" s="68" t="s">
        <v>32</v>
      </c>
      <c r="G242" s="52" t="s">
        <v>28</v>
      </c>
      <c r="H242" s="68" t="s">
        <v>98</v>
      </c>
      <c r="I242" s="68" t="s">
        <v>99</v>
      </c>
      <c r="J242" s="68" t="str">
        <f>VLOOKUP($G242,'[1]Site Code Table'!$A$2:$Q$301,2,FALSE)</f>
        <v>South McQuesten River</v>
      </c>
      <c r="K242" s="68" t="str">
        <f>VLOOKUP($G242,'[1]Site Code Table'!$A$2:$Q$301,4,FALSE)</f>
        <v>South McQuesten River</v>
      </c>
      <c r="L242" s="68" t="str">
        <f>VLOOKUP($G242,'[1]Site Code Table'!$A$2:$Q$301,5,FALSE)</f>
        <v>South McQuesten downstream of Haggart Creek mouth</v>
      </c>
      <c r="M242" s="110">
        <f>VLOOKUP($G242,'[1]Site Code Table'!$A$2:$Q$301,10,FALSE)</f>
        <v>63.891559999999998</v>
      </c>
      <c r="N242" s="110">
        <f>VLOOKUP($G242,'[1]Site Code Table'!$A$2:$Q$301,11,FALSE)</f>
        <v>-136.03003000000001</v>
      </c>
      <c r="O242" s="110" t="str">
        <f>VLOOKUP($G242,'[1]Site Code Table'!$A$2:$Q$301,3,FALSE)</f>
        <v>A</v>
      </c>
      <c r="P242" s="110" t="str">
        <f>VLOOKUP($G242,'[1]Site Code Table'!$A$2:$Q$301,13,FALSE)</f>
        <v>High</v>
      </c>
      <c r="Q242" s="111">
        <f>VLOOKUP($G242,'[1]Site Code Table'!$A$2:$Q$301,14,FALSE)</f>
        <v>0</v>
      </c>
      <c r="R242" s="111" t="str">
        <f>VLOOKUP($G242,'[1]Site Code Table'!$A$2:$Q$301,15,FALSE)</f>
        <v>NA</v>
      </c>
      <c r="S242" s="112">
        <f>VLOOKUP($G242,'[1]Site Code Table'!$A$2:$Q$301,16,FALSE)</f>
        <v>25</v>
      </c>
      <c r="T242" s="113" t="str">
        <f t="shared" si="8"/>
        <v>Below</v>
      </c>
      <c r="U242" s="47">
        <v>1</v>
      </c>
      <c r="V242" s="47">
        <v>0</v>
      </c>
      <c r="W242" s="47">
        <v>396</v>
      </c>
      <c r="X242" s="114">
        <v>8.4</v>
      </c>
      <c r="Y242" s="47">
        <v>2</v>
      </c>
      <c r="Z242" s="112" t="str">
        <f>VLOOKUP($G242,'[1]Site Code Table'!$A$2:$Q$301,17,FALSE)</f>
        <v>NA</v>
      </c>
      <c r="AA242" s="68" t="s">
        <v>32</v>
      </c>
      <c r="AB242" s="68" t="s">
        <v>32</v>
      </c>
      <c r="AC242" s="68" t="s">
        <v>100</v>
      </c>
      <c r="AD242" s="68" t="s">
        <v>32</v>
      </c>
      <c r="AE242" s="68" t="s">
        <v>32</v>
      </c>
      <c r="AF242" s="68" t="s">
        <v>32</v>
      </c>
      <c r="AG242" s="68" t="s">
        <v>32</v>
      </c>
      <c r="AH242" s="68" t="s">
        <v>32</v>
      </c>
      <c r="AI242" s="111">
        <v>12.041666666666664</v>
      </c>
      <c r="AJ242" s="68" t="s">
        <v>32</v>
      </c>
      <c r="AK242" s="111">
        <v>10.774791666666665</v>
      </c>
      <c r="AL242" s="68">
        <v>0</v>
      </c>
      <c r="AM242" s="68" t="s">
        <v>93</v>
      </c>
      <c r="AN242" s="68" t="s">
        <v>28</v>
      </c>
      <c r="AO242" s="68" t="s">
        <v>32</v>
      </c>
      <c r="AP242" s="68" t="s">
        <v>32</v>
      </c>
      <c r="AQ242" s="68" t="s">
        <v>32</v>
      </c>
      <c r="AR242" s="117"/>
      <c r="AS242" s="68"/>
      <c r="AT242" s="68"/>
    </row>
    <row r="243" spans="1:46" ht="15.75" x14ac:dyDescent="0.25">
      <c r="A243" s="68" t="s">
        <v>370</v>
      </c>
      <c r="B243" s="125">
        <v>41142</v>
      </c>
      <c r="C243" s="68" t="s">
        <v>106</v>
      </c>
      <c r="D243" s="68" t="s">
        <v>371</v>
      </c>
      <c r="E243" s="68" t="s">
        <v>108</v>
      </c>
      <c r="F243" s="68" t="s">
        <v>32</v>
      </c>
      <c r="G243" s="52" t="s">
        <v>28</v>
      </c>
      <c r="H243" s="68" t="s">
        <v>98</v>
      </c>
      <c r="I243" s="68" t="s">
        <v>99</v>
      </c>
      <c r="J243" s="68" t="str">
        <f>VLOOKUP($G243,'[1]Site Code Table'!$A$2:$Q$301,2,FALSE)</f>
        <v>South McQuesten River</v>
      </c>
      <c r="K243" s="68" t="str">
        <f>VLOOKUP($G243,'[1]Site Code Table'!$A$2:$Q$301,4,FALSE)</f>
        <v>South McQuesten River</v>
      </c>
      <c r="L243" s="68" t="str">
        <f>VLOOKUP($G243,'[1]Site Code Table'!$A$2:$Q$301,5,FALSE)</f>
        <v>South McQuesten downstream of Haggart Creek mouth</v>
      </c>
      <c r="M243" s="110">
        <f>VLOOKUP($G243,'[1]Site Code Table'!$A$2:$Q$301,10,FALSE)</f>
        <v>63.891559999999998</v>
      </c>
      <c r="N243" s="110">
        <f>VLOOKUP($G243,'[1]Site Code Table'!$A$2:$Q$301,11,FALSE)</f>
        <v>-136.03003000000001</v>
      </c>
      <c r="O243" s="110" t="str">
        <f>VLOOKUP($G243,'[1]Site Code Table'!$A$2:$Q$301,3,FALSE)</f>
        <v>A</v>
      </c>
      <c r="P243" s="110" t="str">
        <f>VLOOKUP($G243,'[1]Site Code Table'!$A$2:$Q$301,13,FALSE)</f>
        <v>High</v>
      </c>
      <c r="Q243" s="111">
        <f>VLOOKUP($G243,'[1]Site Code Table'!$A$2:$Q$301,14,FALSE)</f>
        <v>0</v>
      </c>
      <c r="R243" s="111" t="str">
        <f>VLOOKUP($G243,'[1]Site Code Table'!$A$2:$Q$301,15,FALSE)</f>
        <v>NA</v>
      </c>
      <c r="S243" s="112">
        <f>VLOOKUP($G243,'[1]Site Code Table'!$A$2:$Q$301,16,FALSE)</f>
        <v>25</v>
      </c>
      <c r="T243" s="113" t="str">
        <f t="shared" si="8"/>
        <v>Below</v>
      </c>
      <c r="U243" s="47">
        <v>2</v>
      </c>
      <c r="V243" s="47">
        <v>0</v>
      </c>
      <c r="W243" s="47">
        <v>395</v>
      </c>
      <c r="X243" s="114">
        <v>8.4</v>
      </c>
      <c r="Y243" s="47">
        <v>0.114</v>
      </c>
      <c r="Z243" s="112" t="str">
        <f>VLOOKUP($G243,'[1]Site Code Table'!$A$2:$Q$301,17,FALSE)</f>
        <v>NA</v>
      </c>
      <c r="AA243" s="68" t="s">
        <v>32</v>
      </c>
      <c r="AB243" s="68" t="s">
        <v>32</v>
      </c>
      <c r="AC243" s="68" t="s">
        <v>100</v>
      </c>
      <c r="AD243" s="68" t="s">
        <v>32</v>
      </c>
      <c r="AE243" s="68" t="s">
        <v>32</v>
      </c>
      <c r="AF243" s="68" t="s">
        <v>32</v>
      </c>
      <c r="AG243" s="68" t="s">
        <v>32</v>
      </c>
      <c r="AH243" s="68" t="s">
        <v>32</v>
      </c>
      <c r="AI243" s="111">
        <v>14.129166666666665</v>
      </c>
      <c r="AJ243" s="68" t="s">
        <v>32</v>
      </c>
      <c r="AK243" s="111">
        <v>11.189375</v>
      </c>
      <c r="AL243" s="68">
        <v>0</v>
      </c>
      <c r="AM243" s="68" t="s">
        <v>93</v>
      </c>
      <c r="AN243" s="68" t="s">
        <v>28</v>
      </c>
      <c r="AO243" s="68" t="s">
        <v>32</v>
      </c>
      <c r="AP243" s="68" t="s">
        <v>32</v>
      </c>
      <c r="AQ243" s="68" t="s">
        <v>32</v>
      </c>
      <c r="AR243" s="117"/>
      <c r="AS243" s="68"/>
      <c r="AT243" s="68"/>
    </row>
    <row r="244" spans="1:46" ht="15.75" x14ac:dyDescent="0.25">
      <c r="A244" s="68" t="s">
        <v>372</v>
      </c>
      <c r="B244" s="125">
        <v>41143</v>
      </c>
      <c r="C244" s="68" t="s">
        <v>106</v>
      </c>
      <c r="D244" s="68" t="s">
        <v>373</v>
      </c>
      <c r="E244" s="68" t="s">
        <v>108</v>
      </c>
      <c r="F244" s="68" t="s">
        <v>32</v>
      </c>
      <c r="G244" s="52" t="s">
        <v>28</v>
      </c>
      <c r="H244" s="68" t="s">
        <v>98</v>
      </c>
      <c r="I244" s="68" t="s">
        <v>99</v>
      </c>
      <c r="J244" s="68" t="str">
        <f>VLOOKUP($G244,'[1]Site Code Table'!$A$2:$Q$301,2,FALSE)</f>
        <v>South McQuesten River</v>
      </c>
      <c r="K244" s="68" t="str">
        <f>VLOOKUP($G244,'[1]Site Code Table'!$A$2:$Q$301,4,FALSE)</f>
        <v>South McQuesten River</v>
      </c>
      <c r="L244" s="68" t="str">
        <f>VLOOKUP($G244,'[1]Site Code Table'!$A$2:$Q$301,5,FALSE)</f>
        <v>South McQuesten downstream of Haggart Creek mouth</v>
      </c>
      <c r="M244" s="110">
        <f>VLOOKUP($G244,'[1]Site Code Table'!$A$2:$Q$301,10,FALSE)</f>
        <v>63.891559999999998</v>
      </c>
      <c r="N244" s="110">
        <f>VLOOKUP($G244,'[1]Site Code Table'!$A$2:$Q$301,11,FALSE)</f>
        <v>-136.03003000000001</v>
      </c>
      <c r="O244" s="110" t="str">
        <f>VLOOKUP($G244,'[1]Site Code Table'!$A$2:$Q$301,3,FALSE)</f>
        <v>A</v>
      </c>
      <c r="P244" s="110" t="str">
        <f>VLOOKUP($G244,'[1]Site Code Table'!$A$2:$Q$301,13,FALSE)</f>
        <v>High</v>
      </c>
      <c r="Q244" s="111">
        <f>VLOOKUP($G244,'[1]Site Code Table'!$A$2:$Q$301,14,FALSE)</f>
        <v>0</v>
      </c>
      <c r="R244" s="111" t="str">
        <f>VLOOKUP($G244,'[1]Site Code Table'!$A$2:$Q$301,15,FALSE)</f>
        <v>NA</v>
      </c>
      <c r="S244" s="112">
        <f>VLOOKUP($G244,'[1]Site Code Table'!$A$2:$Q$301,16,FALSE)</f>
        <v>25</v>
      </c>
      <c r="T244" s="113" t="str">
        <f t="shared" si="8"/>
        <v>Below</v>
      </c>
      <c r="U244" s="47">
        <v>2</v>
      </c>
      <c r="V244" s="47">
        <v>0</v>
      </c>
      <c r="W244" s="47">
        <v>394</v>
      </c>
      <c r="X244" s="114">
        <v>8.4</v>
      </c>
      <c r="Y244" s="47">
        <v>0.14399999999999999</v>
      </c>
      <c r="Z244" s="112" t="str">
        <f>VLOOKUP($G244,'[1]Site Code Table'!$A$2:$Q$301,17,FALSE)</f>
        <v>NA</v>
      </c>
      <c r="AA244" s="68" t="s">
        <v>32</v>
      </c>
      <c r="AB244" s="68" t="s">
        <v>32</v>
      </c>
      <c r="AC244" s="68" t="s">
        <v>100</v>
      </c>
      <c r="AD244" s="68" t="s">
        <v>32</v>
      </c>
      <c r="AE244" s="68" t="s">
        <v>32</v>
      </c>
      <c r="AF244" s="68" t="s">
        <v>32</v>
      </c>
      <c r="AG244" s="68" t="s">
        <v>32</v>
      </c>
      <c r="AH244" s="68" t="s">
        <v>32</v>
      </c>
      <c r="AI244" s="111">
        <v>13.825000000000001</v>
      </c>
      <c r="AJ244" s="68" t="s">
        <v>32</v>
      </c>
      <c r="AK244" s="111">
        <v>11.582625000000002</v>
      </c>
      <c r="AL244" s="68">
        <v>0</v>
      </c>
      <c r="AM244" s="68" t="s">
        <v>93</v>
      </c>
      <c r="AN244" s="68" t="s">
        <v>28</v>
      </c>
      <c r="AO244" s="68" t="s">
        <v>32</v>
      </c>
      <c r="AP244" s="68" t="s">
        <v>32</v>
      </c>
      <c r="AQ244" s="68" t="s">
        <v>32</v>
      </c>
      <c r="AR244" s="117"/>
      <c r="AS244" s="68"/>
      <c r="AT244" s="68"/>
    </row>
    <row r="245" spans="1:46" ht="15.75" x14ac:dyDescent="0.25">
      <c r="A245" s="68" t="s">
        <v>374</v>
      </c>
      <c r="B245" s="125">
        <v>41144</v>
      </c>
      <c r="C245" s="68" t="s">
        <v>106</v>
      </c>
      <c r="D245" s="68" t="s">
        <v>375</v>
      </c>
      <c r="E245" s="68" t="s">
        <v>108</v>
      </c>
      <c r="F245" s="68" t="s">
        <v>32</v>
      </c>
      <c r="G245" s="52" t="s">
        <v>28</v>
      </c>
      <c r="H245" s="68" t="s">
        <v>98</v>
      </c>
      <c r="I245" s="68" t="s">
        <v>99</v>
      </c>
      <c r="J245" s="68" t="str">
        <f>VLOOKUP($G245,'[1]Site Code Table'!$A$2:$Q$301,2,FALSE)</f>
        <v>South McQuesten River</v>
      </c>
      <c r="K245" s="68" t="str">
        <f>VLOOKUP($G245,'[1]Site Code Table'!$A$2:$Q$301,4,FALSE)</f>
        <v>South McQuesten River</v>
      </c>
      <c r="L245" s="68" t="str">
        <f>VLOOKUP($G245,'[1]Site Code Table'!$A$2:$Q$301,5,FALSE)</f>
        <v>South McQuesten downstream of Haggart Creek mouth</v>
      </c>
      <c r="M245" s="110">
        <f>VLOOKUP($G245,'[1]Site Code Table'!$A$2:$Q$301,10,FALSE)</f>
        <v>63.891559999999998</v>
      </c>
      <c r="N245" s="110">
        <f>VLOOKUP($G245,'[1]Site Code Table'!$A$2:$Q$301,11,FALSE)</f>
        <v>-136.03003000000001</v>
      </c>
      <c r="O245" s="110" t="str">
        <f>VLOOKUP($G245,'[1]Site Code Table'!$A$2:$Q$301,3,FALSE)</f>
        <v>A</v>
      </c>
      <c r="P245" s="110" t="str">
        <f>VLOOKUP($G245,'[1]Site Code Table'!$A$2:$Q$301,13,FALSE)</f>
        <v>High</v>
      </c>
      <c r="Q245" s="111">
        <f>VLOOKUP($G245,'[1]Site Code Table'!$A$2:$Q$301,14,FALSE)</f>
        <v>0</v>
      </c>
      <c r="R245" s="111" t="str">
        <f>VLOOKUP($G245,'[1]Site Code Table'!$A$2:$Q$301,15,FALSE)</f>
        <v>NA</v>
      </c>
      <c r="S245" s="112">
        <f>VLOOKUP($G245,'[1]Site Code Table'!$A$2:$Q$301,16,FALSE)</f>
        <v>25</v>
      </c>
      <c r="T245" s="113" t="str">
        <f t="shared" si="8"/>
        <v>Below</v>
      </c>
      <c r="U245" s="47">
        <v>2</v>
      </c>
      <c r="V245" s="47">
        <v>0</v>
      </c>
      <c r="W245" s="47">
        <v>396</v>
      </c>
      <c r="X245" s="114">
        <v>8.4</v>
      </c>
      <c r="Y245" s="47">
        <v>2</v>
      </c>
      <c r="Z245" s="112" t="str">
        <f>VLOOKUP($G245,'[1]Site Code Table'!$A$2:$Q$301,17,FALSE)</f>
        <v>NA</v>
      </c>
      <c r="AA245" s="68" t="s">
        <v>32</v>
      </c>
      <c r="AB245" s="68" t="s">
        <v>32</v>
      </c>
      <c r="AC245" s="68" t="s">
        <v>100</v>
      </c>
      <c r="AD245" s="68" t="s">
        <v>32</v>
      </c>
      <c r="AE245" s="68" t="s">
        <v>32</v>
      </c>
      <c r="AF245" s="68" t="s">
        <v>32</v>
      </c>
      <c r="AG245" s="68" t="s">
        <v>32</v>
      </c>
      <c r="AH245" s="68" t="s">
        <v>32</v>
      </c>
      <c r="AI245" s="111">
        <v>9.6833333333333336</v>
      </c>
      <c r="AJ245" s="68" t="s">
        <v>32</v>
      </c>
      <c r="AK245" s="111">
        <v>10.996875000000001</v>
      </c>
      <c r="AL245" s="68">
        <v>0</v>
      </c>
      <c r="AM245" s="68" t="s">
        <v>93</v>
      </c>
      <c r="AN245" s="68" t="s">
        <v>28</v>
      </c>
      <c r="AO245" s="68" t="s">
        <v>32</v>
      </c>
      <c r="AP245" s="68" t="s">
        <v>32</v>
      </c>
      <c r="AQ245" s="68" t="s">
        <v>32</v>
      </c>
      <c r="AR245" s="117"/>
      <c r="AS245" s="68"/>
      <c r="AT245" s="68"/>
    </row>
    <row r="246" spans="1:46" ht="15.75" x14ac:dyDescent="0.25">
      <c r="A246" s="68" t="s">
        <v>376</v>
      </c>
      <c r="B246" s="125">
        <v>41145</v>
      </c>
      <c r="C246" s="68" t="s">
        <v>106</v>
      </c>
      <c r="D246" s="68" t="s">
        <v>377</v>
      </c>
      <c r="E246" s="68" t="s">
        <v>108</v>
      </c>
      <c r="F246" s="68" t="s">
        <v>32</v>
      </c>
      <c r="G246" s="52" t="s">
        <v>28</v>
      </c>
      <c r="H246" s="68" t="s">
        <v>98</v>
      </c>
      <c r="I246" s="68" t="s">
        <v>99</v>
      </c>
      <c r="J246" s="68" t="str">
        <f>VLOOKUP($G246,'[1]Site Code Table'!$A$2:$Q$301,2,FALSE)</f>
        <v>South McQuesten River</v>
      </c>
      <c r="K246" s="68" t="str">
        <f>VLOOKUP($G246,'[1]Site Code Table'!$A$2:$Q$301,4,FALSE)</f>
        <v>South McQuesten River</v>
      </c>
      <c r="L246" s="68" t="str">
        <f>VLOOKUP($G246,'[1]Site Code Table'!$A$2:$Q$301,5,FALSE)</f>
        <v>South McQuesten downstream of Haggart Creek mouth</v>
      </c>
      <c r="M246" s="110">
        <f>VLOOKUP($G246,'[1]Site Code Table'!$A$2:$Q$301,10,FALSE)</f>
        <v>63.891559999999998</v>
      </c>
      <c r="N246" s="110">
        <f>VLOOKUP($G246,'[1]Site Code Table'!$A$2:$Q$301,11,FALSE)</f>
        <v>-136.03003000000001</v>
      </c>
      <c r="O246" s="110" t="str">
        <f>VLOOKUP($G246,'[1]Site Code Table'!$A$2:$Q$301,3,FALSE)</f>
        <v>A</v>
      </c>
      <c r="P246" s="110" t="str">
        <f>VLOOKUP($G246,'[1]Site Code Table'!$A$2:$Q$301,13,FALSE)</f>
        <v>High</v>
      </c>
      <c r="Q246" s="111">
        <f>VLOOKUP($G246,'[1]Site Code Table'!$A$2:$Q$301,14,FALSE)</f>
        <v>0</v>
      </c>
      <c r="R246" s="111" t="str">
        <f>VLOOKUP($G246,'[1]Site Code Table'!$A$2:$Q$301,15,FALSE)</f>
        <v>NA</v>
      </c>
      <c r="S246" s="112">
        <f>VLOOKUP($G246,'[1]Site Code Table'!$A$2:$Q$301,16,FALSE)</f>
        <v>25</v>
      </c>
      <c r="T246" s="113" t="str">
        <f t="shared" si="8"/>
        <v>Below</v>
      </c>
      <c r="U246" s="47">
        <v>2</v>
      </c>
      <c r="V246" s="47">
        <v>0</v>
      </c>
      <c r="W246" s="47">
        <v>396</v>
      </c>
      <c r="X246" s="114">
        <v>8.4</v>
      </c>
      <c r="Y246" s="47">
        <v>2</v>
      </c>
      <c r="Z246" s="112" t="str">
        <f>VLOOKUP($G246,'[1]Site Code Table'!$A$2:$Q$301,17,FALSE)</f>
        <v>NA</v>
      </c>
      <c r="AA246" s="68" t="s">
        <v>32</v>
      </c>
      <c r="AB246" s="68" t="s">
        <v>32</v>
      </c>
      <c r="AC246" s="68" t="s">
        <v>100</v>
      </c>
      <c r="AD246" s="68" t="s">
        <v>32</v>
      </c>
      <c r="AE246" s="68" t="s">
        <v>32</v>
      </c>
      <c r="AF246" s="68" t="s">
        <v>32</v>
      </c>
      <c r="AG246" s="68" t="s">
        <v>32</v>
      </c>
      <c r="AH246" s="68" t="s">
        <v>32</v>
      </c>
      <c r="AI246" s="111">
        <v>14.608333333333333</v>
      </c>
      <c r="AJ246" s="68" t="s">
        <v>32</v>
      </c>
      <c r="AK246" s="111">
        <v>10.8375</v>
      </c>
      <c r="AL246" s="68">
        <v>0</v>
      </c>
      <c r="AM246" s="68" t="s">
        <v>93</v>
      </c>
      <c r="AN246" s="68" t="s">
        <v>28</v>
      </c>
      <c r="AO246" s="68" t="s">
        <v>32</v>
      </c>
      <c r="AP246" s="68" t="s">
        <v>32</v>
      </c>
      <c r="AQ246" s="68" t="s">
        <v>32</v>
      </c>
      <c r="AR246" s="117"/>
      <c r="AS246" s="68"/>
      <c r="AT246" s="68"/>
    </row>
    <row r="247" spans="1:46" ht="15.75" x14ac:dyDescent="0.25">
      <c r="A247" s="68" t="s">
        <v>378</v>
      </c>
      <c r="B247" s="125">
        <v>41146</v>
      </c>
      <c r="C247" s="68" t="s">
        <v>106</v>
      </c>
      <c r="D247" s="68" t="s">
        <v>379</v>
      </c>
      <c r="E247" s="68" t="s">
        <v>108</v>
      </c>
      <c r="F247" s="68" t="s">
        <v>32</v>
      </c>
      <c r="G247" s="52" t="s">
        <v>28</v>
      </c>
      <c r="H247" s="68" t="s">
        <v>98</v>
      </c>
      <c r="I247" s="68" t="s">
        <v>99</v>
      </c>
      <c r="J247" s="68" t="str">
        <f>VLOOKUP($G247,'[1]Site Code Table'!$A$2:$Q$301,2,FALSE)</f>
        <v>South McQuesten River</v>
      </c>
      <c r="K247" s="68" t="str">
        <f>VLOOKUP($G247,'[1]Site Code Table'!$A$2:$Q$301,4,FALSE)</f>
        <v>South McQuesten River</v>
      </c>
      <c r="L247" s="68" t="str">
        <f>VLOOKUP($G247,'[1]Site Code Table'!$A$2:$Q$301,5,FALSE)</f>
        <v>South McQuesten downstream of Haggart Creek mouth</v>
      </c>
      <c r="M247" s="110">
        <f>VLOOKUP($G247,'[1]Site Code Table'!$A$2:$Q$301,10,FALSE)</f>
        <v>63.891559999999998</v>
      </c>
      <c r="N247" s="110">
        <f>VLOOKUP($G247,'[1]Site Code Table'!$A$2:$Q$301,11,FALSE)</f>
        <v>-136.03003000000001</v>
      </c>
      <c r="O247" s="110" t="str">
        <f>VLOOKUP($G247,'[1]Site Code Table'!$A$2:$Q$301,3,FALSE)</f>
        <v>A</v>
      </c>
      <c r="P247" s="110" t="str">
        <f>VLOOKUP($G247,'[1]Site Code Table'!$A$2:$Q$301,13,FALSE)</f>
        <v>High</v>
      </c>
      <c r="Q247" s="111">
        <f>VLOOKUP($G247,'[1]Site Code Table'!$A$2:$Q$301,14,FALSE)</f>
        <v>0</v>
      </c>
      <c r="R247" s="111" t="str">
        <f>VLOOKUP($G247,'[1]Site Code Table'!$A$2:$Q$301,15,FALSE)</f>
        <v>NA</v>
      </c>
      <c r="S247" s="112">
        <f>VLOOKUP($G247,'[1]Site Code Table'!$A$2:$Q$301,16,FALSE)</f>
        <v>25</v>
      </c>
      <c r="T247" s="113" t="str">
        <f t="shared" si="8"/>
        <v>Below</v>
      </c>
      <c r="U247" s="47">
        <v>2</v>
      </c>
      <c r="V247" s="47">
        <v>0</v>
      </c>
      <c r="W247" s="47">
        <v>395</v>
      </c>
      <c r="X247" s="114">
        <v>8.4</v>
      </c>
      <c r="Y247" s="47">
        <v>2</v>
      </c>
      <c r="Z247" s="112" t="str">
        <f>VLOOKUP($G247,'[1]Site Code Table'!$A$2:$Q$301,17,FALSE)</f>
        <v>NA</v>
      </c>
      <c r="AA247" s="68" t="s">
        <v>32</v>
      </c>
      <c r="AB247" s="68" t="s">
        <v>32</v>
      </c>
      <c r="AC247" s="68" t="s">
        <v>100</v>
      </c>
      <c r="AD247" s="68" t="s">
        <v>32</v>
      </c>
      <c r="AE247" s="68" t="s">
        <v>32</v>
      </c>
      <c r="AF247" s="68" t="s">
        <v>32</v>
      </c>
      <c r="AG247" s="68" t="s">
        <v>32</v>
      </c>
      <c r="AH247" s="68" t="s">
        <v>32</v>
      </c>
      <c r="AI247" s="111">
        <v>12.758333333333335</v>
      </c>
      <c r="AJ247" s="68" t="s">
        <v>32</v>
      </c>
      <c r="AK247" s="111">
        <v>11.427750000000001</v>
      </c>
      <c r="AL247" s="68">
        <v>1.1000000000000001</v>
      </c>
      <c r="AM247" s="68" t="s">
        <v>93</v>
      </c>
      <c r="AN247" s="68" t="s">
        <v>28</v>
      </c>
      <c r="AO247" s="68" t="s">
        <v>32</v>
      </c>
      <c r="AP247" s="68" t="s">
        <v>32</v>
      </c>
      <c r="AQ247" s="68" t="s">
        <v>32</v>
      </c>
      <c r="AR247" s="117"/>
      <c r="AS247" s="68"/>
      <c r="AT247" s="68"/>
    </row>
    <row r="248" spans="1:46" ht="15.75" x14ac:dyDescent="0.25">
      <c r="A248" s="68" t="s">
        <v>380</v>
      </c>
      <c r="B248" s="125">
        <v>41147</v>
      </c>
      <c r="C248" s="68" t="s">
        <v>106</v>
      </c>
      <c r="D248" s="68" t="s">
        <v>381</v>
      </c>
      <c r="E248" s="68" t="s">
        <v>108</v>
      </c>
      <c r="F248" s="68" t="s">
        <v>32</v>
      </c>
      <c r="G248" s="52" t="s">
        <v>28</v>
      </c>
      <c r="H248" s="68" t="s">
        <v>98</v>
      </c>
      <c r="I248" s="68" t="s">
        <v>99</v>
      </c>
      <c r="J248" s="68" t="str">
        <f>VLOOKUP($G248,'[1]Site Code Table'!$A$2:$Q$301,2,FALSE)</f>
        <v>South McQuesten River</v>
      </c>
      <c r="K248" s="68" t="str">
        <f>VLOOKUP($G248,'[1]Site Code Table'!$A$2:$Q$301,4,FALSE)</f>
        <v>South McQuesten River</v>
      </c>
      <c r="L248" s="68" t="str">
        <f>VLOOKUP($G248,'[1]Site Code Table'!$A$2:$Q$301,5,FALSE)</f>
        <v>South McQuesten downstream of Haggart Creek mouth</v>
      </c>
      <c r="M248" s="110">
        <f>VLOOKUP($G248,'[1]Site Code Table'!$A$2:$Q$301,10,FALSE)</f>
        <v>63.891559999999998</v>
      </c>
      <c r="N248" s="110">
        <f>VLOOKUP($G248,'[1]Site Code Table'!$A$2:$Q$301,11,FALSE)</f>
        <v>-136.03003000000001</v>
      </c>
      <c r="O248" s="110" t="str">
        <f>VLOOKUP($G248,'[1]Site Code Table'!$A$2:$Q$301,3,FALSE)</f>
        <v>A</v>
      </c>
      <c r="P248" s="110" t="str">
        <f>VLOOKUP($G248,'[1]Site Code Table'!$A$2:$Q$301,13,FALSE)</f>
        <v>High</v>
      </c>
      <c r="Q248" s="111">
        <f>VLOOKUP($G248,'[1]Site Code Table'!$A$2:$Q$301,14,FALSE)</f>
        <v>0</v>
      </c>
      <c r="R248" s="111" t="str">
        <f>VLOOKUP($G248,'[1]Site Code Table'!$A$2:$Q$301,15,FALSE)</f>
        <v>NA</v>
      </c>
      <c r="S248" s="112">
        <f>VLOOKUP($G248,'[1]Site Code Table'!$A$2:$Q$301,16,FALSE)</f>
        <v>25</v>
      </c>
      <c r="T248" s="113" t="str">
        <f t="shared" si="8"/>
        <v>Below</v>
      </c>
      <c r="U248" s="47">
        <v>2</v>
      </c>
      <c r="V248" s="47">
        <v>0</v>
      </c>
      <c r="W248" s="47">
        <v>395</v>
      </c>
      <c r="X248" s="114">
        <v>8.4</v>
      </c>
      <c r="Y248" s="47">
        <v>3</v>
      </c>
      <c r="Z248" s="112" t="str">
        <f>VLOOKUP($G248,'[1]Site Code Table'!$A$2:$Q$301,17,FALSE)</f>
        <v>NA</v>
      </c>
      <c r="AA248" s="68" t="s">
        <v>32</v>
      </c>
      <c r="AB248" s="68" t="s">
        <v>32</v>
      </c>
      <c r="AC248" s="68" t="s">
        <v>100</v>
      </c>
      <c r="AD248" s="68" t="s">
        <v>32</v>
      </c>
      <c r="AE248" s="68" t="s">
        <v>32</v>
      </c>
      <c r="AF248" s="68" t="s">
        <v>32</v>
      </c>
      <c r="AG248" s="68" t="s">
        <v>32</v>
      </c>
      <c r="AH248" s="68" t="s">
        <v>32</v>
      </c>
      <c r="AI248" s="111">
        <v>9.7666666666666675</v>
      </c>
      <c r="AJ248" s="68" t="s">
        <v>32</v>
      </c>
      <c r="AK248" s="111">
        <v>10.451541666666666</v>
      </c>
      <c r="AL248" s="68">
        <v>0</v>
      </c>
      <c r="AM248" s="68" t="s">
        <v>93</v>
      </c>
      <c r="AN248" s="68" t="s">
        <v>28</v>
      </c>
      <c r="AO248" s="68" t="s">
        <v>32</v>
      </c>
      <c r="AP248" s="68" t="s">
        <v>32</v>
      </c>
      <c r="AQ248" s="68" t="s">
        <v>32</v>
      </c>
      <c r="AR248" s="117"/>
      <c r="AS248" s="68"/>
      <c r="AT248" s="68"/>
    </row>
    <row r="249" spans="1:46" ht="15.75" x14ac:dyDescent="0.25">
      <c r="A249" s="68" t="s">
        <v>382</v>
      </c>
      <c r="B249" s="125">
        <v>41148</v>
      </c>
      <c r="C249" s="68" t="s">
        <v>106</v>
      </c>
      <c r="D249" s="68" t="s">
        <v>383</v>
      </c>
      <c r="E249" s="68" t="s">
        <v>108</v>
      </c>
      <c r="F249" s="68" t="s">
        <v>32</v>
      </c>
      <c r="G249" s="52" t="s">
        <v>28</v>
      </c>
      <c r="H249" s="68" t="s">
        <v>98</v>
      </c>
      <c r="I249" s="68" t="s">
        <v>99</v>
      </c>
      <c r="J249" s="68" t="str">
        <f>VLOOKUP($G249,'[1]Site Code Table'!$A$2:$Q$301,2,FALSE)</f>
        <v>South McQuesten River</v>
      </c>
      <c r="K249" s="68" t="str">
        <f>VLOOKUP($G249,'[1]Site Code Table'!$A$2:$Q$301,4,FALSE)</f>
        <v>South McQuesten River</v>
      </c>
      <c r="L249" s="68" t="str">
        <f>VLOOKUP($G249,'[1]Site Code Table'!$A$2:$Q$301,5,FALSE)</f>
        <v>South McQuesten downstream of Haggart Creek mouth</v>
      </c>
      <c r="M249" s="110">
        <f>VLOOKUP($G249,'[1]Site Code Table'!$A$2:$Q$301,10,FALSE)</f>
        <v>63.891559999999998</v>
      </c>
      <c r="N249" s="110">
        <f>VLOOKUP($G249,'[1]Site Code Table'!$A$2:$Q$301,11,FALSE)</f>
        <v>-136.03003000000001</v>
      </c>
      <c r="O249" s="110" t="str">
        <f>VLOOKUP($G249,'[1]Site Code Table'!$A$2:$Q$301,3,FALSE)</f>
        <v>A</v>
      </c>
      <c r="P249" s="110" t="str">
        <f>VLOOKUP($G249,'[1]Site Code Table'!$A$2:$Q$301,13,FALSE)</f>
        <v>High</v>
      </c>
      <c r="Q249" s="111">
        <f>VLOOKUP($G249,'[1]Site Code Table'!$A$2:$Q$301,14,FALSE)</f>
        <v>0</v>
      </c>
      <c r="R249" s="111" t="str">
        <f>VLOOKUP($G249,'[1]Site Code Table'!$A$2:$Q$301,15,FALSE)</f>
        <v>NA</v>
      </c>
      <c r="S249" s="112">
        <f>VLOOKUP($G249,'[1]Site Code Table'!$A$2:$Q$301,16,FALSE)</f>
        <v>25</v>
      </c>
      <c r="T249" s="113" t="str">
        <f t="shared" si="8"/>
        <v>Below</v>
      </c>
      <c r="U249" s="47">
        <v>2</v>
      </c>
      <c r="V249" s="47">
        <v>0</v>
      </c>
      <c r="W249" s="47">
        <v>397</v>
      </c>
      <c r="X249" s="114">
        <v>8.4</v>
      </c>
      <c r="Y249" s="47">
        <v>3</v>
      </c>
      <c r="Z249" s="112" t="str">
        <f>VLOOKUP($G249,'[1]Site Code Table'!$A$2:$Q$301,17,FALSE)</f>
        <v>NA</v>
      </c>
      <c r="AA249" s="68" t="s">
        <v>32</v>
      </c>
      <c r="AB249" s="68" t="s">
        <v>32</v>
      </c>
      <c r="AC249" s="68" t="s">
        <v>100</v>
      </c>
      <c r="AD249" s="68" t="s">
        <v>32</v>
      </c>
      <c r="AE249" s="68" t="s">
        <v>32</v>
      </c>
      <c r="AF249" s="68" t="s">
        <v>32</v>
      </c>
      <c r="AG249" s="68" t="s">
        <v>32</v>
      </c>
      <c r="AH249" s="68" t="s">
        <v>32</v>
      </c>
      <c r="AI249" s="111">
        <v>8.65</v>
      </c>
      <c r="AJ249" s="68" t="s">
        <v>32</v>
      </c>
      <c r="AK249" s="111">
        <v>9.9828333333333319</v>
      </c>
      <c r="AL249" s="68">
        <v>10.6</v>
      </c>
      <c r="AM249" s="68" t="s">
        <v>93</v>
      </c>
      <c r="AN249" s="68" t="s">
        <v>28</v>
      </c>
      <c r="AO249" s="68" t="s">
        <v>32</v>
      </c>
      <c r="AP249" s="68" t="s">
        <v>32</v>
      </c>
      <c r="AQ249" s="68" t="s">
        <v>32</v>
      </c>
      <c r="AR249" s="117"/>
      <c r="AS249" s="68"/>
      <c r="AT249" s="68"/>
    </row>
    <row r="250" spans="1:46" ht="15.75" x14ac:dyDescent="0.25">
      <c r="A250" s="68" t="s">
        <v>384</v>
      </c>
      <c r="B250" s="125">
        <v>41149</v>
      </c>
      <c r="C250" s="68" t="s">
        <v>106</v>
      </c>
      <c r="D250" s="68" t="s">
        <v>385</v>
      </c>
      <c r="E250" s="68" t="s">
        <v>108</v>
      </c>
      <c r="F250" s="68" t="s">
        <v>32</v>
      </c>
      <c r="G250" s="52" t="s">
        <v>28</v>
      </c>
      <c r="H250" s="68" t="s">
        <v>98</v>
      </c>
      <c r="I250" s="68" t="s">
        <v>99</v>
      </c>
      <c r="J250" s="68" t="str">
        <f>VLOOKUP($G250,'[1]Site Code Table'!$A$2:$Q$301,2,FALSE)</f>
        <v>South McQuesten River</v>
      </c>
      <c r="K250" s="68" t="str">
        <f>VLOOKUP($G250,'[1]Site Code Table'!$A$2:$Q$301,4,FALSE)</f>
        <v>South McQuesten River</v>
      </c>
      <c r="L250" s="68" t="str">
        <f>VLOOKUP($G250,'[1]Site Code Table'!$A$2:$Q$301,5,FALSE)</f>
        <v>South McQuesten downstream of Haggart Creek mouth</v>
      </c>
      <c r="M250" s="110">
        <f>VLOOKUP($G250,'[1]Site Code Table'!$A$2:$Q$301,10,FALSE)</f>
        <v>63.891559999999998</v>
      </c>
      <c r="N250" s="110">
        <f>VLOOKUP($G250,'[1]Site Code Table'!$A$2:$Q$301,11,FALSE)</f>
        <v>-136.03003000000001</v>
      </c>
      <c r="O250" s="110" t="str">
        <f>VLOOKUP($G250,'[1]Site Code Table'!$A$2:$Q$301,3,FALSE)</f>
        <v>A</v>
      </c>
      <c r="P250" s="110" t="str">
        <f>VLOOKUP($G250,'[1]Site Code Table'!$A$2:$Q$301,13,FALSE)</f>
        <v>High</v>
      </c>
      <c r="Q250" s="111">
        <f>VLOOKUP($G250,'[1]Site Code Table'!$A$2:$Q$301,14,FALSE)</f>
        <v>0</v>
      </c>
      <c r="R250" s="111" t="str">
        <f>VLOOKUP($G250,'[1]Site Code Table'!$A$2:$Q$301,15,FALSE)</f>
        <v>NA</v>
      </c>
      <c r="S250" s="112">
        <f>VLOOKUP($G250,'[1]Site Code Table'!$A$2:$Q$301,16,FALSE)</f>
        <v>25</v>
      </c>
      <c r="T250" s="113" t="str">
        <f t="shared" si="8"/>
        <v>Below</v>
      </c>
      <c r="U250" s="47">
        <v>5</v>
      </c>
      <c r="V250" s="47">
        <v>0</v>
      </c>
      <c r="W250" s="47">
        <v>390</v>
      </c>
      <c r="X250" s="114">
        <v>8.4</v>
      </c>
      <c r="Y250" s="47">
        <v>4</v>
      </c>
      <c r="Z250" s="112" t="str">
        <f>VLOOKUP($G250,'[1]Site Code Table'!$A$2:$Q$301,17,FALSE)</f>
        <v>NA</v>
      </c>
      <c r="AA250" s="68" t="s">
        <v>32</v>
      </c>
      <c r="AB250" s="68" t="s">
        <v>32</v>
      </c>
      <c r="AC250" s="68" t="s">
        <v>100</v>
      </c>
      <c r="AD250" s="68" t="s">
        <v>32</v>
      </c>
      <c r="AE250" s="68" t="s">
        <v>32</v>
      </c>
      <c r="AF250" s="68" t="s">
        <v>32</v>
      </c>
      <c r="AG250" s="68" t="s">
        <v>32</v>
      </c>
      <c r="AH250" s="68" t="s">
        <v>32</v>
      </c>
      <c r="AI250" s="111">
        <v>7.5166666666666657</v>
      </c>
      <c r="AJ250" s="68" t="s">
        <v>32</v>
      </c>
      <c r="AK250" s="111">
        <v>8.8842083333333353</v>
      </c>
      <c r="AL250" s="68">
        <v>7.3000000000000007</v>
      </c>
      <c r="AM250" s="68" t="s">
        <v>93</v>
      </c>
      <c r="AN250" s="68" t="s">
        <v>28</v>
      </c>
      <c r="AO250" s="68" t="s">
        <v>32</v>
      </c>
      <c r="AP250" s="68" t="s">
        <v>32</v>
      </c>
      <c r="AQ250" s="68" t="s">
        <v>32</v>
      </c>
      <c r="AR250" s="117"/>
      <c r="AS250" s="68"/>
      <c r="AT250" s="68"/>
    </row>
    <row r="251" spans="1:46" ht="15.75" x14ac:dyDescent="0.25">
      <c r="A251" s="68" t="s">
        <v>386</v>
      </c>
      <c r="B251" s="125">
        <v>41150</v>
      </c>
      <c r="C251" s="68" t="s">
        <v>106</v>
      </c>
      <c r="D251" s="68" t="s">
        <v>387</v>
      </c>
      <c r="E251" s="68" t="s">
        <v>108</v>
      </c>
      <c r="F251" s="68" t="s">
        <v>32</v>
      </c>
      <c r="G251" s="52" t="s">
        <v>28</v>
      </c>
      <c r="H251" s="68" t="s">
        <v>98</v>
      </c>
      <c r="I251" s="68" t="s">
        <v>99</v>
      </c>
      <c r="J251" s="68" t="str">
        <f>VLOOKUP($G251,'[1]Site Code Table'!$A$2:$Q$301,2,FALSE)</f>
        <v>South McQuesten River</v>
      </c>
      <c r="K251" s="68" t="str">
        <f>VLOOKUP($G251,'[1]Site Code Table'!$A$2:$Q$301,4,FALSE)</f>
        <v>South McQuesten River</v>
      </c>
      <c r="L251" s="68" t="str">
        <f>VLOOKUP($G251,'[1]Site Code Table'!$A$2:$Q$301,5,FALSE)</f>
        <v>South McQuesten downstream of Haggart Creek mouth</v>
      </c>
      <c r="M251" s="110">
        <f>VLOOKUP($G251,'[1]Site Code Table'!$A$2:$Q$301,10,FALSE)</f>
        <v>63.891559999999998</v>
      </c>
      <c r="N251" s="110">
        <f>VLOOKUP($G251,'[1]Site Code Table'!$A$2:$Q$301,11,FALSE)</f>
        <v>-136.03003000000001</v>
      </c>
      <c r="O251" s="110" t="str">
        <f>VLOOKUP($G251,'[1]Site Code Table'!$A$2:$Q$301,3,FALSE)</f>
        <v>A</v>
      </c>
      <c r="P251" s="110" t="str">
        <f>VLOOKUP($G251,'[1]Site Code Table'!$A$2:$Q$301,13,FALSE)</f>
        <v>High</v>
      </c>
      <c r="Q251" s="111">
        <f>VLOOKUP($G251,'[1]Site Code Table'!$A$2:$Q$301,14,FALSE)</f>
        <v>0</v>
      </c>
      <c r="R251" s="111" t="str">
        <f>VLOOKUP($G251,'[1]Site Code Table'!$A$2:$Q$301,15,FALSE)</f>
        <v>NA</v>
      </c>
      <c r="S251" s="112">
        <f>VLOOKUP($G251,'[1]Site Code Table'!$A$2:$Q$301,16,FALSE)</f>
        <v>25</v>
      </c>
      <c r="T251" s="113" t="str">
        <f t="shared" si="8"/>
        <v>Below</v>
      </c>
      <c r="U251" s="47">
        <v>15</v>
      </c>
      <c r="V251" s="47">
        <v>0</v>
      </c>
      <c r="W251" s="47">
        <v>394</v>
      </c>
      <c r="X251" s="114">
        <v>8.4</v>
      </c>
      <c r="Y251" s="47">
        <v>8</v>
      </c>
      <c r="Z251" s="112" t="str">
        <f>VLOOKUP($G251,'[1]Site Code Table'!$A$2:$Q$301,17,FALSE)</f>
        <v>NA</v>
      </c>
      <c r="AA251" s="68" t="s">
        <v>32</v>
      </c>
      <c r="AB251" s="68" t="s">
        <v>32</v>
      </c>
      <c r="AC251" s="68" t="s">
        <v>100</v>
      </c>
      <c r="AD251" s="68" t="s">
        <v>32</v>
      </c>
      <c r="AE251" s="68" t="s">
        <v>32</v>
      </c>
      <c r="AF251" s="68" t="s">
        <v>32</v>
      </c>
      <c r="AG251" s="68" t="s">
        <v>32</v>
      </c>
      <c r="AH251" s="68" t="s">
        <v>32</v>
      </c>
      <c r="AI251" s="111">
        <v>6.791666666666667</v>
      </c>
      <c r="AJ251" s="68" t="s">
        <v>32</v>
      </c>
      <c r="AK251" s="111">
        <v>7.8848750000000001</v>
      </c>
      <c r="AL251" s="68">
        <v>0</v>
      </c>
      <c r="AM251" s="68" t="s">
        <v>93</v>
      </c>
      <c r="AN251" s="68" t="s">
        <v>28</v>
      </c>
      <c r="AO251" s="68" t="s">
        <v>32</v>
      </c>
      <c r="AP251" s="68" t="s">
        <v>32</v>
      </c>
      <c r="AQ251" s="68" t="s">
        <v>32</v>
      </c>
      <c r="AR251" s="117"/>
      <c r="AS251" s="68"/>
      <c r="AT251" s="68"/>
    </row>
    <row r="252" spans="1:46" ht="15.75" x14ac:dyDescent="0.25">
      <c r="A252" s="68" t="s">
        <v>388</v>
      </c>
      <c r="B252" s="125">
        <v>41151</v>
      </c>
      <c r="C252" s="68" t="s">
        <v>106</v>
      </c>
      <c r="D252" s="68" t="s">
        <v>389</v>
      </c>
      <c r="E252" s="68" t="s">
        <v>108</v>
      </c>
      <c r="F252" s="68" t="s">
        <v>32</v>
      </c>
      <c r="G252" s="52" t="s">
        <v>28</v>
      </c>
      <c r="H252" s="68" t="s">
        <v>98</v>
      </c>
      <c r="I252" s="68" t="s">
        <v>99</v>
      </c>
      <c r="J252" s="68" t="str">
        <f>VLOOKUP($G252,'[1]Site Code Table'!$A$2:$Q$301,2,FALSE)</f>
        <v>South McQuesten River</v>
      </c>
      <c r="K252" s="68" t="str">
        <f>VLOOKUP($G252,'[1]Site Code Table'!$A$2:$Q$301,4,FALSE)</f>
        <v>South McQuesten River</v>
      </c>
      <c r="L252" s="68" t="str">
        <f>VLOOKUP($G252,'[1]Site Code Table'!$A$2:$Q$301,5,FALSE)</f>
        <v>South McQuesten downstream of Haggart Creek mouth</v>
      </c>
      <c r="M252" s="110">
        <f>VLOOKUP($G252,'[1]Site Code Table'!$A$2:$Q$301,10,FALSE)</f>
        <v>63.891559999999998</v>
      </c>
      <c r="N252" s="110">
        <f>VLOOKUP($G252,'[1]Site Code Table'!$A$2:$Q$301,11,FALSE)</f>
        <v>-136.03003000000001</v>
      </c>
      <c r="O252" s="110" t="str">
        <f>VLOOKUP($G252,'[1]Site Code Table'!$A$2:$Q$301,3,FALSE)</f>
        <v>A</v>
      </c>
      <c r="P252" s="110" t="str">
        <f>VLOOKUP($G252,'[1]Site Code Table'!$A$2:$Q$301,13,FALSE)</f>
        <v>High</v>
      </c>
      <c r="Q252" s="111">
        <f>VLOOKUP($G252,'[1]Site Code Table'!$A$2:$Q$301,14,FALSE)</f>
        <v>0</v>
      </c>
      <c r="R252" s="111" t="str">
        <f>VLOOKUP($G252,'[1]Site Code Table'!$A$2:$Q$301,15,FALSE)</f>
        <v>NA</v>
      </c>
      <c r="S252" s="112">
        <f>VLOOKUP($G252,'[1]Site Code Table'!$A$2:$Q$301,16,FALSE)</f>
        <v>25</v>
      </c>
      <c r="T252" s="113" t="str">
        <f t="shared" si="8"/>
        <v>Below</v>
      </c>
      <c r="U252" s="47">
        <v>4</v>
      </c>
      <c r="V252" s="47">
        <v>0</v>
      </c>
      <c r="W252" s="47">
        <v>396</v>
      </c>
      <c r="X252" s="114">
        <v>8.4</v>
      </c>
      <c r="Y252" s="47">
        <v>3</v>
      </c>
      <c r="Z252" s="112" t="str">
        <f>VLOOKUP($G252,'[1]Site Code Table'!$A$2:$Q$301,17,FALSE)</f>
        <v>NA</v>
      </c>
      <c r="AA252" s="68" t="s">
        <v>32</v>
      </c>
      <c r="AB252" s="68" t="s">
        <v>32</v>
      </c>
      <c r="AC252" s="68" t="s">
        <v>100</v>
      </c>
      <c r="AD252" s="68" t="s">
        <v>32</v>
      </c>
      <c r="AE252" s="68" t="s">
        <v>32</v>
      </c>
      <c r="AF252" s="68" t="s">
        <v>32</v>
      </c>
      <c r="AG252" s="68" t="s">
        <v>32</v>
      </c>
      <c r="AH252" s="68" t="s">
        <v>32</v>
      </c>
      <c r="AI252" s="111">
        <v>8.9583333333333339</v>
      </c>
      <c r="AJ252" s="68" t="s">
        <v>32</v>
      </c>
      <c r="AK252" s="111">
        <v>7.9165416666666664</v>
      </c>
      <c r="AL252" s="68">
        <v>0</v>
      </c>
      <c r="AM252" s="68" t="s">
        <v>93</v>
      </c>
      <c r="AN252" s="68" t="s">
        <v>28</v>
      </c>
      <c r="AO252" s="68" t="s">
        <v>32</v>
      </c>
      <c r="AP252" s="68" t="s">
        <v>32</v>
      </c>
      <c r="AQ252" s="68" t="s">
        <v>32</v>
      </c>
      <c r="AR252" s="117"/>
      <c r="AS252" s="68"/>
      <c r="AT252" s="68"/>
    </row>
    <row r="253" spans="1:46" ht="15.75" x14ac:dyDescent="0.25">
      <c r="A253" s="68" t="s">
        <v>390</v>
      </c>
      <c r="B253" s="125">
        <v>41152</v>
      </c>
      <c r="C253" s="68" t="s">
        <v>106</v>
      </c>
      <c r="D253" s="68" t="s">
        <v>391</v>
      </c>
      <c r="E253" s="68" t="s">
        <v>108</v>
      </c>
      <c r="F253" s="68" t="s">
        <v>32</v>
      </c>
      <c r="G253" s="52" t="s">
        <v>28</v>
      </c>
      <c r="H253" s="68" t="s">
        <v>98</v>
      </c>
      <c r="I253" s="68" t="s">
        <v>99</v>
      </c>
      <c r="J253" s="68" t="str">
        <f>VLOOKUP($G253,'[1]Site Code Table'!$A$2:$Q$301,2,FALSE)</f>
        <v>South McQuesten River</v>
      </c>
      <c r="K253" s="68" t="str">
        <f>VLOOKUP($G253,'[1]Site Code Table'!$A$2:$Q$301,4,FALSE)</f>
        <v>South McQuesten River</v>
      </c>
      <c r="L253" s="68" t="str">
        <f>VLOOKUP($G253,'[1]Site Code Table'!$A$2:$Q$301,5,FALSE)</f>
        <v>South McQuesten downstream of Haggart Creek mouth</v>
      </c>
      <c r="M253" s="110">
        <f>VLOOKUP($G253,'[1]Site Code Table'!$A$2:$Q$301,10,FALSE)</f>
        <v>63.891559999999998</v>
      </c>
      <c r="N253" s="110">
        <f>VLOOKUP($G253,'[1]Site Code Table'!$A$2:$Q$301,11,FALSE)</f>
        <v>-136.03003000000001</v>
      </c>
      <c r="O253" s="110" t="str">
        <f>VLOOKUP($G253,'[1]Site Code Table'!$A$2:$Q$301,3,FALSE)</f>
        <v>A</v>
      </c>
      <c r="P253" s="110" t="str">
        <f>VLOOKUP($G253,'[1]Site Code Table'!$A$2:$Q$301,13,FALSE)</f>
        <v>High</v>
      </c>
      <c r="Q253" s="111">
        <f>VLOOKUP($G253,'[1]Site Code Table'!$A$2:$Q$301,14,FALSE)</f>
        <v>0</v>
      </c>
      <c r="R253" s="111" t="str">
        <f>VLOOKUP($G253,'[1]Site Code Table'!$A$2:$Q$301,15,FALSE)</f>
        <v>NA</v>
      </c>
      <c r="S253" s="112">
        <f>VLOOKUP($G253,'[1]Site Code Table'!$A$2:$Q$301,16,FALSE)</f>
        <v>25</v>
      </c>
      <c r="T253" s="113" t="str">
        <f t="shared" si="8"/>
        <v>Below</v>
      </c>
      <c r="U253" s="47">
        <v>2</v>
      </c>
      <c r="V253" s="47">
        <v>0</v>
      </c>
      <c r="W253" s="47">
        <v>397</v>
      </c>
      <c r="X253" s="114">
        <v>8.4</v>
      </c>
      <c r="Y253" s="47">
        <v>3</v>
      </c>
      <c r="Z253" s="112" t="str">
        <f>VLOOKUP($G253,'[1]Site Code Table'!$A$2:$Q$301,17,FALSE)</f>
        <v>NA</v>
      </c>
      <c r="AA253" s="68" t="s">
        <v>32</v>
      </c>
      <c r="AB253" s="68" t="s">
        <v>32</v>
      </c>
      <c r="AC253" s="68" t="s">
        <v>100</v>
      </c>
      <c r="AD253" s="68" t="s">
        <v>32</v>
      </c>
      <c r="AE253" s="68" t="s">
        <v>32</v>
      </c>
      <c r="AF253" s="68" t="s">
        <v>32</v>
      </c>
      <c r="AG253" s="68" t="s">
        <v>32</v>
      </c>
      <c r="AH253" s="68" t="s">
        <v>32</v>
      </c>
      <c r="AI253" s="111">
        <v>8.8250000000000011</v>
      </c>
      <c r="AJ253" s="68" t="s">
        <v>32</v>
      </c>
      <c r="AK253" s="111">
        <v>7.7913333333333332</v>
      </c>
      <c r="AL253" s="68">
        <v>0</v>
      </c>
      <c r="AM253" s="68" t="s">
        <v>93</v>
      </c>
      <c r="AN253" s="68" t="s">
        <v>28</v>
      </c>
      <c r="AO253" s="68" t="s">
        <v>32</v>
      </c>
      <c r="AP253" s="68" t="s">
        <v>32</v>
      </c>
      <c r="AQ253" s="68" t="s">
        <v>32</v>
      </c>
      <c r="AR253" s="117"/>
      <c r="AS253" s="68"/>
      <c r="AT253" s="68"/>
    </row>
    <row r="254" spans="1:46" ht="15.75" x14ac:dyDescent="0.25">
      <c r="A254" s="68" t="s">
        <v>392</v>
      </c>
      <c r="B254" s="125">
        <v>41153</v>
      </c>
      <c r="C254" s="68" t="s">
        <v>106</v>
      </c>
      <c r="D254" s="68" t="s">
        <v>393</v>
      </c>
      <c r="E254" s="68" t="s">
        <v>108</v>
      </c>
      <c r="F254" s="68" t="s">
        <v>32</v>
      </c>
      <c r="G254" s="52" t="s">
        <v>28</v>
      </c>
      <c r="H254" s="68" t="s">
        <v>98</v>
      </c>
      <c r="I254" s="68" t="s">
        <v>99</v>
      </c>
      <c r="J254" s="68" t="str">
        <f>VLOOKUP($G254,'[1]Site Code Table'!$A$2:$Q$301,2,FALSE)</f>
        <v>South McQuesten River</v>
      </c>
      <c r="K254" s="68" t="str">
        <f>VLOOKUP($G254,'[1]Site Code Table'!$A$2:$Q$301,4,FALSE)</f>
        <v>South McQuesten River</v>
      </c>
      <c r="L254" s="68" t="str">
        <f>VLOOKUP($G254,'[1]Site Code Table'!$A$2:$Q$301,5,FALSE)</f>
        <v>South McQuesten downstream of Haggart Creek mouth</v>
      </c>
      <c r="M254" s="110">
        <f>VLOOKUP($G254,'[1]Site Code Table'!$A$2:$Q$301,10,FALSE)</f>
        <v>63.891559999999998</v>
      </c>
      <c r="N254" s="110">
        <f>VLOOKUP($G254,'[1]Site Code Table'!$A$2:$Q$301,11,FALSE)</f>
        <v>-136.03003000000001</v>
      </c>
      <c r="O254" s="110" t="str">
        <f>VLOOKUP($G254,'[1]Site Code Table'!$A$2:$Q$301,3,FALSE)</f>
        <v>A</v>
      </c>
      <c r="P254" s="110" t="str">
        <f>VLOOKUP($G254,'[1]Site Code Table'!$A$2:$Q$301,13,FALSE)</f>
        <v>High</v>
      </c>
      <c r="Q254" s="111">
        <f>VLOOKUP($G254,'[1]Site Code Table'!$A$2:$Q$301,14,FALSE)</f>
        <v>0</v>
      </c>
      <c r="R254" s="111" t="str">
        <f>VLOOKUP($G254,'[1]Site Code Table'!$A$2:$Q$301,15,FALSE)</f>
        <v>NA</v>
      </c>
      <c r="S254" s="112">
        <f>VLOOKUP($G254,'[1]Site Code Table'!$A$2:$Q$301,16,FALSE)</f>
        <v>25</v>
      </c>
      <c r="T254" s="113" t="str">
        <f t="shared" si="8"/>
        <v>Below</v>
      </c>
      <c r="U254" s="47">
        <v>4</v>
      </c>
      <c r="V254" s="47">
        <v>0</v>
      </c>
      <c r="W254" s="47">
        <v>397</v>
      </c>
      <c r="X254" s="114">
        <v>8.4</v>
      </c>
      <c r="Y254" s="47">
        <v>2</v>
      </c>
      <c r="Z254" s="112" t="str">
        <f>VLOOKUP($G254,'[1]Site Code Table'!$A$2:$Q$301,17,FALSE)</f>
        <v>NA</v>
      </c>
      <c r="AA254" s="68" t="s">
        <v>32</v>
      </c>
      <c r="AB254" s="68" t="s">
        <v>32</v>
      </c>
      <c r="AC254" s="68" t="s">
        <v>100</v>
      </c>
      <c r="AD254" s="68" t="s">
        <v>32</v>
      </c>
      <c r="AE254" s="68" t="s">
        <v>32</v>
      </c>
      <c r="AF254" s="68" t="s">
        <v>32</v>
      </c>
      <c r="AG254" s="68" t="s">
        <v>32</v>
      </c>
      <c r="AH254" s="68" t="s">
        <v>32</v>
      </c>
      <c r="AI254" s="111">
        <v>8.7416666666666671</v>
      </c>
      <c r="AJ254" s="68" t="s">
        <v>32</v>
      </c>
      <c r="AK254" s="111">
        <v>7.5961249999999998</v>
      </c>
      <c r="AL254" s="68">
        <v>0</v>
      </c>
      <c r="AM254" s="68" t="s">
        <v>93</v>
      </c>
      <c r="AN254" s="68" t="s">
        <v>28</v>
      </c>
      <c r="AO254" s="68" t="s">
        <v>32</v>
      </c>
      <c r="AP254" s="68" t="s">
        <v>32</v>
      </c>
      <c r="AQ254" s="68" t="s">
        <v>32</v>
      </c>
      <c r="AR254" s="117"/>
      <c r="AS254" s="68"/>
      <c r="AT254" s="68"/>
    </row>
    <row r="255" spans="1:46" ht="15.75" x14ac:dyDescent="0.25">
      <c r="A255" s="68" t="s">
        <v>394</v>
      </c>
      <c r="B255" s="125">
        <v>41154</v>
      </c>
      <c r="C255" s="68" t="s">
        <v>106</v>
      </c>
      <c r="D255" s="68" t="s">
        <v>395</v>
      </c>
      <c r="E255" s="68" t="s">
        <v>108</v>
      </c>
      <c r="F255" s="68" t="s">
        <v>32</v>
      </c>
      <c r="G255" s="52" t="s">
        <v>28</v>
      </c>
      <c r="H255" s="68" t="s">
        <v>98</v>
      </c>
      <c r="I255" s="68" t="s">
        <v>99</v>
      </c>
      <c r="J255" s="68" t="str">
        <f>VLOOKUP($G255,'[1]Site Code Table'!$A$2:$Q$301,2,FALSE)</f>
        <v>South McQuesten River</v>
      </c>
      <c r="K255" s="68" t="str">
        <f>VLOOKUP($G255,'[1]Site Code Table'!$A$2:$Q$301,4,FALSE)</f>
        <v>South McQuesten River</v>
      </c>
      <c r="L255" s="68" t="str">
        <f>VLOOKUP($G255,'[1]Site Code Table'!$A$2:$Q$301,5,FALSE)</f>
        <v>South McQuesten downstream of Haggart Creek mouth</v>
      </c>
      <c r="M255" s="110">
        <f>VLOOKUP($G255,'[1]Site Code Table'!$A$2:$Q$301,10,FALSE)</f>
        <v>63.891559999999998</v>
      </c>
      <c r="N255" s="110">
        <f>VLOOKUP($G255,'[1]Site Code Table'!$A$2:$Q$301,11,FALSE)</f>
        <v>-136.03003000000001</v>
      </c>
      <c r="O255" s="110" t="str">
        <f>VLOOKUP($G255,'[1]Site Code Table'!$A$2:$Q$301,3,FALSE)</f>
        <v>A</v>
      </c>
      <c r="P255" s="110" t="str">
        <f>VLOOKUP($G255,'[1]Site Code Table'!$A$2:$Q$301,13,FALSE)</f>
        <v>High</v>
      </c>
      <c r="Q255" s="111">
        <f>VLOOKUP($G255,'[1]Site Code Table'!$A$2:$Q$301,14,FALSE)</f>
        <v>0</v>
      </c>
      <c r="R255" s="111" t="str">
        <f>VLOOKUP($G255,'[1]Site Code Table'!$A$2:$Q$301,15,FALSE)</f>
        <v>NA</v>
      </c>
      <c r="S255" s="112">
        <f>VLOOKUP($G255,'[1]Site Code Table'!$A$2:$Q$301,16,FALSE)</f>
        <v>25</v>
      </c>
      <c r="T255" s="113" t="str">
        <f t="shared" si="8"/>
        <v>Below</v>
      </c>
      <c r="U255" s="47">
        <v>3</v>
      </c>
      <c r="V255" s="47">
        <v>0</v>
      </c>
      <c r="W255" s="47">
        <v>396</v>
      </c>
      <c r="X255" s="114">
        <v>8.4</v>
      </c>
      <c r="Y255" s="47">
        <v>1</v>
      </c>
      <c r="Z255" s="112" t="str">
        <f>VLOOKUP($G255,'[1]Site Code Table'!$A$2:$Q$301,17,FALSE)</f>
        <v>NA</v>
      </c>
      <c r="AA255" s="68" t="s">
        <v>32</v>
      </c>
      <c r="AB255" s="68" t="s">
        <v>32</v>
      </c>
      <c r="AC255" s="68" t="s">
        <v>100</v>
      </c>
      <c r="AD255" s="68" t="s">
        <v>32</v>
      </c>
      <c r="AE255" s="68" t="s">
        <v>32</v>
      </c>
      <c r="AF255" s="68" t="s">
        <v>32</v>
      </c>
      <c r="AG255" s="68" t="s">
        <v>32</v>
      </c>
      <c r="AH255" s="68" t="s">
        <v>32</v>
      </c>
      <c r="AI255" s="111">
        <v>9.2291666666666661</v>
      </c>
      <c r="AJ255" s="68" t="s">
        <v>32</v>
      </c>
      <c r="AK255" s="111">
        <v>7.8156249999999998</v>
      </c>
      <c r="AL255" s="68">
        <v>2.8</v>
      </c>
      <c r="AM255" s="68" t="s">
        <v>93</v>
      </c>
      <c r="AN255" s="68" t="s">
        <v>28</v>
      </c>
      <c r="AO255" s="68" t="s">
        <v>32</v>
      </c>
      <c r="AP255" s="68" t="s">
        <v>32</v>
      </c>
      <c r="AQ255" s="68" t="s">
        <v>32</v>
      </c>
      <c r="AR255" s="117"/>
      <c r="AS255" s="68"/>
      <c r="AT255" s="68"/>
    </row>
    <row r="256" spans="1:46" ht="15.75" x14ac:dyDescent="0.25">
      <c r="A256" s="68" t="s">
        <v>396</v>
      </c>
      <c r="B256" s="125">
        <v>41155</v>
      </c>
      <c r="C256" s="68" t="s">
        <v>106</v>
      </c>
      <c r="D256" s="68" t="s">
        <v>397</v>
      </c>
      <c r="E256" s="68" t="s">
        <v>108</v>
      </c>
      <c r="F256" s="68" t="s">
        <v>32</v>
      </c>
      <c r="G256" s="52" t="s">
        <v>28</v>
      </c>
      <c r="H256" s="68" t="s">
        <v>98</v>
      </c>
      <c r="I256" s="68" t="s">
        <v>99</v>
      </c>
      <c r="J256" s="68" t="str">
        <f>VLOOKUP($G256,'[1]Site Code Table'!$A$2:$Q$301,2,FALSE)</f>
        <v>South McQuesten River</v>
      </c>
      <c r="K256" s="68" t="str">
        <f>VLOOKUP($G256,'[1]Site Code Table'!$A$2:$Q$301,4,FALSE)</f>
        <v>South McQuesten River</v>
      </c>
      <c r="L256" s="68" t="str">
        <f>VLOOKUP($G256,'[1]Site Code Table'!$A$2:$Q$301,5,FALSE)</f>
        <v>South McQuesten downstream of Haggart Creek mouth</v>
      </c>
      <c r="M256" s="110">
        <f>VLOOKUP($G256,'[1]Site Code Table'!$A$2:$Q$301,10,FALSE)</f>
        <v>63.891559999999998</v>
      </c>
      <c r="N256" s="110">
        <f>VLOOKUP($G256,'[1]Site Code Table'!$A$2:$Q$301,11,FALSE)</f>
        <v>-136.03003000000001</v>
      </c>
      <c r="O256" s="110" t="str">
        <f>VLOOKUP($G256,'[1]Site Code Table'!$A$2:$Q$301,3,FALSE)</f>
        <v>A</v>
      </c>
      <c r="P256" s="110" t="str">
        <f>VLOOKUP($G256,'[1]Site Code Table'!$A$2:$Q$301,13,FALSE)</f>
        <v>High</v>
      </c>
      <c r="Q256" s="111">
        <f>VLOOKUP($G256,'[1]Site Code Table'!$A$2:$Q$301,14,FALSE)</f>
        <v>0</v>
      </c>
      <c r="R256" s="111" t="str">
        <f>VLOOKUP($G256,'[1]Site Code Table'!$A$2:$Q$301,15,FALSE)</f>
        <v>NA</v>
      </c>
      <c r="S256" s="112">
        <f>VLOOKUP($G256,'[1]Site Code Table'!$A$2:$Q$301,16,FALSE)</f>
        <v>25</v>
      </c>
      <c r="T256" s="113" t="str">
        <f t="shared" si="8"/>
        <v>Below</v>
      </c>
      <c r="U256" s="47">
        <v>4</v>
      </c>
      <c r="V256" s="47">
        <v>0</v>
      </c>
      <c r="W256" s="47">
        <v>397</v>
      </c>
      <c r="X256" s="114">
        <v>8.4</v>
      </c>
      <c r="Y256" s="47">
        <v>2</v>
      </c>
      <c r="Z256" s="112" t="str">
        <f>VLOOKUP($G256,'[1]Site Code Table'!$A$2:$Q$301,17,FALSE)</f>
        <v>NA</v>
      </c>
      <c r="AA256" s="68" t="s">
        <v>32</v>
      </c>
      <c r="AB256" s="68" t="s">
        <v>32</v>
      </c>
      <c r="AC256" s="68" t="s">
        <v>100</v>
      </c>
      <c r="AD256" s="68" t="s">
        <v>32</v>
      </c>
      <c r="AE256" s="68" t="s">
        <v>32</v>
      </c>
      <c r="AF256" s="68" t="s">
        <v>32</v>
      </c>
      <c r="AG256" s="68" t="s">
        <v>32</v>
      </c>
      <c r="AH256" s="68" t="s">
        <v>32</v>
      </c>
      <c r="AI256" s="111">
        <v>7.375</v>
      </c>
      <c r="AJ256" s="68" t="s">
        <v>32</v>
      </c>
      <c r="AK256" s="111">
        <v>7.7163333333333304</v>
      </c>
      <c r="AL256" s="68">
        <v>0</v>
      </c>
      <c r="AM256" s="68" t="s">
        <v>93</v>
      </c>
      <c r="AN256" s="68" t="s">
        <v>28</v>
      </c>
      <c r="AO256" s="68" t="s">
        <v>32</v>
      </c>
      <c r="AP256" s="68" t="s">
        <v>32</v>
      </c>
      <c r="AQ256" s="68" t="s">
        <v>32</v>
      </c>
      <c r="AR256" s="117"/>
      <c r="AS256" s="68"/>
      <c r="AT256" s="68"/>
    </row>
    <row r="257" spans="1:46" ht="15.75" x14ac:dyDescent="0.25">
      <c r="A257" s="68" t="s">
        <v>398</v>
      </c>
      <c r="B257" s="125">
        <v>41156</v>
      </c>
      <c r="C257" s="68" t="s">
        <v>106</v>
      </c>
      <c r="D257" s="68" t="s">
        <v>399</v>
      </c>
      <c r="E257" s="68" t="s">
        <v>108</v>
      </c>
      <c r="F257" s="68" t="s">
        <v>32</v>
      </c>
      <c r="G257" s="52" t="s">
        <v>28</v>
      </c>
      <c r="H257" s="68" t="s">
        <v>98</v>
      </c>
      <c r="I257" s="68" t="s">
        <v>99</v>
      </c>
      <c r="J257" s="68" t="str">
        <f>VLOOKUP($G257,'[1]Site Code Table'!$A$2:$Q$301,2,FALSE)</f>
        <v>South McQuesten River</v>
      </c>
      <c r="K257" s="68" t="str">
        <f>VLOOKUP($G257,'[1]Site Code Table'!$A$2:$Q$301,4,FALSE)</f>
        <v>South McQuesten River</v>
      </c>
      <c r="L257" s="68" t="str">
        <f>VLOOKUP($G257,'[1]Site Code Table'!$A$2:$Q$301,5,FALSE)</f>
        <v>South McQuesten downstream of Haggart Creek mouth</v>
      </c>
      <c r="M257" s="110">
        <f>VLOOKUP($G257,'[1]Site Code Table'!$A$2:$Q$301,10,FALSE)</f>
        <v>63.891559999999998</v>
      </c>
      <c r="N257" s="110">
        <f>VLOOKUP($G257,'[1]Site Code Table'!$A$2:$Q$301,11,FALSE)</f>
        <v>-136.03003000000001</v>
      </c>
      <c r="O257" s="110" t="str">
        <f>VLOOKUP($G257,'[1]Site Code Table'!$A$2:$Q$301,3,FALSE)</f>
        <v>A</v>
      </c>
      <c r="P257" s="110" t="str">
        <f>VLOOKUP($G257,'[1]Site Code Table'!$A$2:$Q$301,13,FALSE)</f>
        <v>High</v>
      </c>
      <c r="Q257" s="111">
        <f>VLOOKUP($G257,'[1]Site Code Table'!$A$2:$Q$301,14,FALSE)</f>
        <v>0</v>
      </c>
      <c r="R257" s="111" t="str">
        <f>VLOOKUP($G257,'[1]Site Code Table'!$A$2:$Q$301,15,FALSE)</f>
        <v>NA</v>
      </c>
      <c r="S257" s="112">
        <f>VLOOKUP($G257,'[1]Site Code Table'!$A$2:$Q$301,16,FALSE)</f>
        <v>25</v>
      </c>
      <c r="T257" s="113" t="str">
        <f t="shared" si="8"/>
        <v>Below</v>
      </c>
      <c r="U257" s="47">
        <v>4</v>
      </c>
      <c r="V257" s="47">
        <v>0</v>
      </c>
      <c r="W257" s="47">
        <v>397</v>
      </c>
      <c r="X257" s="114">
        <v>8.4</v>
      </c>
      <c r="Y257" s="47">
        <v>2</v>
      </c>
      <c r="Z257" s="112" t="str">
        <f>VLOOKUP($G257,'[1]Site Code Table'!$A$2:$Q$301,17,FALSE)</f>
        <v>NA</v>
      </c>
      <c r="AA257" s="68" t="s">
        <v>32</v>
      </c>
      <c r="AB257" s="68" t="s">
        <v>32</v>
      </c>
      <c r="AC257" s="68" t="s">
        <v>100</v>
      </c>
      <c r="AD257" s="68" t="s">
        <v>32</v>
      </c>
      <c r="AE257" s="68" t="s">
        <v>32</v>
      </c>
      <c r="AF257" s="68" t="s">
        <v>32</v>
      </c>
      <c r="AG257" s="68" t="s">
        <v>32</v>
      </c>
      <c r="AH257" s="68" t="s">
        <v>32</v>
      </c>
      <c r="AI257" s="111">
        <v>10.899999999999999</v>
      </c>
      <c r="AJ257" s="68" t="s">
        <v>32</v>
      </c>
      <c r="AK257" s="111">
        <v>8.1749583333333309</v>
      </c>
      <c r="AL257" s="68">
        <v>4.5</v>
      </c>
      <c r="AM257" s="68" t="s">
        <v>93</v>
      </c>
      <c r="AN257" s="68" t="s">
        <v>28</v>
      </c>
      <c r="AO257" s="68" t="s">
        <v>32</v>
      </c>
      <c r="AP257" s="68" t="s">
        <v>32</v>
      </c>
      <c r="AQ257" s="68" t="s">
        <v>32</v>
      </c>
      <c r="AR257" s="117"/>
      <c r="AS257" s="68"/>
      <c r="AT257" s="68"/>
    </row>
    <row r="258" spans="1:46" ht="15.75" x14ac:dyDescent="0.25">
      <c r="A258" s="68" t="s">
        <v>400</v>
      </c>
      <c r="B258" s="125">
        <v>41157</v>
      </c>
      <c r="C258" s="68" t="s">
        <v>106</v>
      </c>
      <c r="D258" s="68" t="s">
        <v>401</v>
      </c>
      <c r="E258" s="68" t="s">
        <v>108</v>
      </c>
      <c r="F258" s="68" t="s">
        <v>32</v>
      </c>
      <c r="G258" s="52" t="s">
        <v>28</v>
      </c>
      <c r="H258" s="68" t="s">
        <v>98</v>
      </c>
      <c r="I258" s="68" t="s">
        <v>99</v>
      </c>
      <c r="J258" s="68" t="str">
        <f>VLOOKUP($G258,'[1]Site Code Table'!$A$2:$Q$301,2,FALSE)</f>
        <v>South McQuesten River</v>
      </c>
      <c r="K258" s="68" t="str">
        <f>VLOOKUP($G258,'[1]Site Code Table'!$A$2:$Q$301,4,FALSE)</f>
        <v>South McQuesten River</v>
      </c>
      <c r="L258" s="68" t="str">
        <f>VLOOKUP($G258,'[1]Site Code Table'!$A$2:$Q$301,5,FALSE)</f>
        <v>South McQuesten downstream of Haggart Creek mouth</v>
      </c>
      <c r="M258" s="110">
        <f>VLOOKUP($G258,'[1]Site Code Table'!$A$2:$Q$301,10,FALSE)</f>
        <v>63.891559999999998</v>
      </c>
      <c r="N258" s="110">
        <f>VLOOKUP($G258,'[1]Site Code Table'!$A$2:$Q$301,11,FALSE)</f>
        <v>-136.03003000000001</v>
      </c>
      <c r="O258" s="110" t="str">
        <f>VLOOKUP($G258,'[1]Site Code Table'!$A$2:$Q$301,3,FALSE)</f>
        <v>A</v>
      </c>
      <c r="P258" s="110" t="str">
        <f>VLOOKUP($G258,'[1]Site Code Table'!$A$2:$Q$301,13,FALSE)</f>
        <v>High</v>
      </c>
      <c r="Q258" s="111">
        <f>VLOOKUP($G258,'[1]Site Code Table'!$A$2:$Q$301,14,FALSE)</f>
        <v>0</v>
      </c>
      <c r="R258" s="111" t="str">
        <f>VLOOKUP($G258,'[1]Site Code Table'!$A$2:$Q$301,15,FALSE)</f>
        <v>NA</v>
      </c>
      <c r="S258" s="112">
        <f>VLOOKUP($G258,'[1]Site Code Table'!$A$2:$Q$301,16,FALSE)</f>
        <v>25</v>
      </c>
      <c r="T258" s="113" t="str">
        <f t="shared" si="8"/>
        <v>Below</v>
      </c>
      <c r="U258" s="47">
        <v>3</v>
      </c>
      <c r="V258" s="47">
        <v>0</v>
      </c>
      <c r="W258" s="47">
        <v>397</v>
      </c>
      <c r="X258" s="114">
        <v>8.4</v>
      </c>
      <c r="Y258" s="47">
        <v>3</v>
      </c>
      <c r="Z258" s="112" t="str">
        <f>VLOOKUP($G258,'[1]Site Code Table'!$A$2:$Q$301,17,FALSE)</f>
        <v>NA</v>
      </c>
      <c r="AA258" s="68" t="s">
        <v>32</v>
      </c>
      <c r="AB258" s="68" t="s">
        <v>32</v>
      </c>
      <c r="AC258" s="68" t="s">
        <v>100</v>
      </c>
      <c r="AD258" s="68" t="s">
        <v>32</v>
      </c>
      <c r="AE258" s="68" t="s">
        <v>32</v>
      </c>
      <c r="AF258" s="68" t="s">
        <v>32</v>
      </c>
      <c r="AG258" s="68" t="s">
        <v>32</v>
      </c>
      <c r="AH258" s="68" t="s">
        <v>32</v>
      </c>
      <c r="AI258" s="111">
        <v>8.8166666666666682</v>
      </c>
      <c r="AJ258" s="68" t="s">
        <v>32</v>
      </c>
      <c r="AK258" s="111">
        <v>8.1132083333333309</v>
      </c>
      <c r="AL258" s="68">
        <v>1.2</v>
      </c>
      <c r="AM258" s="68" t="s">
        <v>93</v>
      </c>
      <c r="AN258" s="68" t="s">
        <v>28</v>
      </c>
      <c r="AO258" s="68" t="s">
        <v>32</v>
      </c>
      <c r="AP258" s="68" t="s">
        <v>32</v>
      </c>
      <c r="AQ258" s="68" t="s">
        <v>32</v>
      </c>
      <c r="AR258" s="117"/>
      <c r="AS258" s="68"/>
      <c r="AT258" s="68"/>
    </row>
    <row r="259" spans="1:46" ht="15.75" x14ac:dyDescent="0.25">
      <c r="A259" s="68" t="s">
        <v>402</v>
      </c>
      <c r="B259" s="125">
        <v>41158</v>
      </c>
      <c r="C259" s="68" t="s">
        <v>106</v>
      </c>
      <c r="D259" s="68" t="s">
        <v>403</v>
      </c>
      <c r="E259" s="68" t="s">
        <v>108</v>
      </c>
      <c r="F259" s="68" t="s">
        <v>32</v>
      </c>
      <c r="G259" s="52" t="s">
        <v>28</v>
      </c>
      <c r="H259" s="68" t="s">
        <v>98</v>
      </c>
      <c r="I259" s="68" t="s">
        <v>99</v>
      </c>
      <c r="J259" s="68" t="str">
        <f>VLOOKUP($G259,'[1]Site Code Table'!$A$2:$Q$301,2,FALSE)</f>
        <v>South McQuesten River</v>
      </c>
      <c r="K259" s="68" t="str">
        <f>VLOOKUP($G259,'[1]Site Code Table'!$A$2:$Q$301,4,FALSE)</f>
        <v>South McQuesten River</v>
      </c>
      <c r="L259" s="68" t="str">
        <f>VLOOKUP($G259,'[1]Site Code Table'!$A$2:$Q$301,5,FALSE)</f>
        <v>South McQuesten downstream of Haggart Creek mouth</v>
      </c>
      <c r="M259" s="110">
        <f>VLOOKUP($G259,'[1]Site Code Table'!$A$2:$Q$301,10,FALSE)</f>
        <v>63.891559999999998</v>
      </c>
      <c r="N259" s="110">
        <f>VLOOKUP($G259,'[1]Site Code Table'!$A$2:$Q$301,11,FALSE)</f>
        <v>-136.03003000000001</v>
      </c>
      <c r="O259" s="110" t="str">
        <f>VLOOKUP($G259,'[1]Site Code Table'!$A$2:$Q$301,3,FALSE)</f>
        <v>A</v>
      </c>
      <c r="P259" s="110" t="str">
        <f>VLOOKUP($G259,'[1]Site Code Table'!$A$2:$Q$301,13,FALSE)</f>
        <v>High</v>
      </c>
      <c r="Q259" s="111">
        <f>VLOOKUP($G259,'[1]Site Code Table'!$A$2:$Q$301,14,FALSE)</f>
        <v>0</v>
      </c>
      <c r="R259" s="111" t="str">
        <f>VLOOKUP($G259,'[1]Site Code Table'!$A$2:$Q$301,15,FALSE)</f>
        <v>NA</v>
      </c>
      <c r="S259" s="112">
        <f>VLOOKUP($G259,'[1]Site Code Table'!$A$2:$Q$301,16,FALSE)</f>
        <v>25</v>
      </c>
      <c r="T259" s="113" t="str">
        <f t="shared" si="8"/>
        <v>Below</v>
      </c>
      <c r="U259" s="47">
        <v>3</v>
      </c>
      <c r="V259" s="47">
        <v>0</v>
      </c>
      <c r="W259" s="47">
        <v>393</v>
      </c>
      <c r="X259" s="114">
        <v>8.4</v>
      </c>
      <c r="Y259" s="47">
        <v>2</v>
      </c>
      <c r="Z259" s="112" t="str">
        <f>VLOOKUP($G259,'[1]Site Code Table'!$A$2:$Q$301,17,FALSE)</f>
        <v>NA</v>
      </c>
      <c r="AA259" s="68" t="s">
        <v>32</v>
      </c>
      <c r="AB259" s="68" t="s">
        <v>32</v>
      </c>
      <c r="AC259" s="68" t="s">
        <v>100</v>
      </c>
      <c r="AD259" s="68" t="s">
        <v>32</v>
      </c>
      <c r="AE259" s="68" t="s">
        <v>32</v>
      </c>
      <c r="AF259" s="68" t="s">
        <v>32</v>
      </c>
      <c r="AG259" s="68" t="s">
        <v>32</v>
      </c>
      <c r="AH259" s="68" t="s">
        <v>32</v>
      </c>
      <c r="AI259" s="111">
        <v>8.4375</v>
      </c>
      <c r="AJ259" s="68" t="s">
        <v>32</v>
      </c>
      <c r="AK259" s="111">
        <v>8.1812083333333323</v>
      </c>
      <c r="AL259" s="68">
        <v>0.89999999999999991</v>
      </c>
      <c r="AM259" s="68" t="s">
        <v>93</v>
      </c>
      <c r="AN259" s="68" t="s">
        <v>28</v>
      </c>
      <c r="AO259" s="68" t="s">
        <v>32</v>
      </c>
      <c r="AP259" s="68" t="s">
        <v>32</v>
      </c>
      <c r="AQ259" s="68" t="s">
        <v>32</v>
      </c>
      <c r="AR259" s="117"/>
      <c r="AS259" s="68"/>
      <c r="AT259" s="68"/>
    </row>
    <row r="260" spans="1:46" ht="15.75" x14ac:dyDescent="0.25">
      <c r="A260" s="68" t="s">
        <v>404</v>
      </c>
      <c r="B260" s="125">
        <v>41159</v>
      </c>
      <c r="C260" s="68" t="s">
        <v>106</v>
      </c>
      <c r="D260" s="68" t="s">
        <v>405</v>
      </c>
      <c r="E260" s="68" t="s">
        <v>108</v>
      </c>
      <c r="F260" s="68" t="s">
        <v>32</v>
      </c>
      <c r="G260" s="52" t="s">
        <v>28</v>
      </c>
      <c r="H260" s="68" t="s">
        <v>98</v>
      </c>
      <c r="I260" s="68" t="s">
        <v>99</v>
      </c>
      <c r="J260" s="68" t="str">
        <f>VLOOKUP($G260,'[1]Site Code Table'!$A$2:$Q$301,2,FALSE)</f>
        <v>South McQuesten River</v>
      </c>
      <c r="K260" s="68" t="str">
        <f>VLOOKUP($G260,'[1]Site Code Table'!$A$2:$Q$301,4,FALSE)</f>
        <v>South McQuesten River</v>
      </c>
      <c r="L260" s="68" t="str">
        <f>VLOOKUP($G260,'[1]Site Code Table'!$A$2:$Q$301,5,FALSE)</f>
        <v>South McQuesten downstream of Haggart Creek mouth</v>
      </c>
      <c r="M260" s="110">
        <f>VLOOKUP($G260,'[1]Site Code Table'!$A$2:$Q$301,10,FALSE)</f>
        <v>63.891559999999998</v>
      </c>
      <c r="N260" s="110">
        <f>VLOOKUP($G260,'[1]Site Code Table'!$A$2:$Q$301,11,FALSE)</f>
        <v>-136.03003000000001</v>
      </c>
      <c r="O260" s="110" t="str">
        <f>VLOOKUP($G260,'[1]Site Code Table'!$A$2:$Q$301,3,FALSE)</f>
        <v>A</v>
      </c>
      <c r="P260" s="110" t="str">
        <f>VLOOKUP($G260,'[1]Site Code Table'!$A$2:$Q$301,13,FALSE)</f>
        <v>High</v>
      </c>
      <c r="Q260" s="111">
        <f>VLOOKUP($G260,'[1]Site Code Table'!$A$2:$Q$301,14,FALSE)</f>
        <v>0</v>
      </c>
      <c r="R260" s="111" t="str">
        <f>VLOOKUP($G260,'[1]Site Code Table'!$A$2:$Q$301,15,FALSE)</f>
        <v>NA</v>
      </c>
      <c r="S260" s="112">
        <f>VLOOKUP($G260,'[1]Site Code Table'!$A$2:$Q$301,16,FALSE)</f>
        <v>25</v>
      </c>
      <c r="T260" s="113" t="str">
        <f t="shared" si="8"/>
        <v>Below</v>
      </c>
      <c r="U260" s="47">
        <v>10</v>
      </c>
      <c r="V260" s="47">
        <v>0</v>
      </c>
      <c r="W260" s="47">
        <v>402</v>
      </c>
      <c r="X260" s="114">
        <v>8.3000000000000007</v>
      </c>
      <c r="Y260" s="47">
        <v>8</v>
      </c>
      <c r="Z260" s="112" t="str">
        <f>VLOOKUP($G260,'[1]Site Code Table'!$A$2:$Q$301,17,FALSE)</f>
        <v>NA</v>
      </c>
      <c r="AA260" s="68" t="s">
        <v>32</v>
      </c>
      <c r="AB260" s="68" t="s">
        <v>32</v>
      </c>
      <c r="AC260" s="68" t="s">
        <v>100</v>
      </c>
      <c r="AD260" s="68" t="s">
        <v>32</v>
      </c>
      <c r="AE260" s="68" t="s">
        <v>32</v>
      </c>
      <c r="AF260" s="68" t="s">
        <v>32</v>
      </c>
      <c r="AG260" s="68" t="s">
        <v>32</v>
      </c>
      <c r="AH260" s="68" t="s">
        <v>32</v>
      </c>
      <c r="AI260" s="111">
        <v>3.2666666666666662</v>
      </c>
      <c r="AJ260" s="68" t="s">
        <v>32</v>
      </c>
      <c r="AK260" s="111">
        <v>7.0540833333333337</v>
      </c>
      <c r="AL260" s="68">
        <v>0</v>
      </c>
      <c r="AM260" s="68" t="s">
        <v>93</v>
      </c>
      <c r="AN260" s="68" t="s">
        <v>28</v>
      </c>
      <c r="AO260" s="68" t="s">
        <v>32</v>
      </c>
      <c r="AP260" s="68" t="s">
        <v>32</v>
      </c>
      <c r="AQ260" s="68" t="s">
        <v>32</v>
      </c>
      <c r="AR260" s="117"/>
      <c r="AS260" s="68"/>
      <c r="AT260" s="68"/>
    </row>
    <row r="261" spans="1:46" ht="15.75" x14ac:dyDescent="0.25">
      <c r="A261" s="68" t="s">
        <v>406</v>
      </c>
      <c r="B261" s="125">
        <v>41160</v>
      </c>
      <c r="C261" s="68" t="s">
        <v>106</v>
      </c>
      <c r="D261" s="68" t="s">
        <v>407</v>
      </c>
      <c r="E261" s="68" t="s">
        <v>108</v>
      </c>
      <c r="F261" s="68" t="s">
        <v>32</v>
      </c>
      <c r="G261" s="52" t="s">
        <v>28</v>
      </c>
      <c r="H261" s="68" t="s">
        <v>98</v>
      </c>
      <c r="I261" s="68" t="s">
        <v>99</v>
      </c>
      <c r="J261" s="68" t="str">
        <f>VLOOKUP($G261,'[1]Site Code Table'!$A$2:$Q$301,2,FALSE)</f>
        <v>South McQuesten River</v>
      </c>
      <c r="K261" s="68" t="str">
        <f>VLOOKUP($G261,'[1]Site Code Table'!$A$2:$Q$301,4,FALSE)</f>
        <v>South McQuesten River</v>
      </c>
      <c r="L261" s="68" t="str">
        <f>VLOOKUP($G261,'[1]Site Code Table'!$A$2:$Q$301,5,FALSE)</f>
        <v>South McQuesten downstream of Haggart Creek mouth</v>
      </c>
      <c r="M261" s="110">
        <f>VLOOKUP($G261,'[1]Site Code Table'!$A$2:$Q$301,10,FALSE)</f>
        <v>63.891559999999998</v>
      </c>
      <c r="N261" s="110">
        <f>VLOOKUP($G261,'[1]Site Code Table'!$A$2:$Q$301,11,FALSE)</f>
        <v>-136.03003000000001</v>
      </c>
      <c r="O261" s="110" t="str">
        <f>VLOOKUP($G261,'[1]Site Code Table'!$A$2:$Q$301,3,FALSE)</f>
        <v>A</v>
      </c>
      <c r="P261" s="110" t="str">
        <f>VLOOKUP($G261,'[1]Site Code Table'!$A$2:$Q$301,13,FALSE)</f>
        <v>High</v>
      </c>
      <c r="Q261" s="111">
        <f>VLOOKUP($G261,'[1]Site Code Table'!$A$2:$Q$301,14,FALSE)</f>
        <v>0</v>
      </c>
      <c r="R261" s="111" t="str">
        <f>VLOOKUP($G261,'[1]Site Code Table'!$A$2:$Q$301,15,FALSE)</f>
        <v>NA</v>
      </c>
      <c r="S261" s="112">
        <f>VLOOKUP($G261,'[1]Site Code Table'!$A$2:$Q$301,16,FALSE)</f>
        <v>25</v>
      </c>
      <c r="T261" s="113" t="str">
        <f t="shared" si="8"/>
        <v>Below</v>
      </c>
      <c r="U261" s="47">
        <v>4</v>
      </c>
      <c r="V261" s="47">
        <v>0</v>
      </c>
      <c r="W261" s="47">
        <v>394</v>
      </c>
      <c r="X261" s="114">
        <v>8.4</v>
      </c>
      <c r="Y261" s="47">
        <v>3</v>
      </c>
      <c r="Z261" s="112" t="str">
        <f>VLOOKUP($G261,'[1]Site Code Table'!$A$2:$Q$301,17,FALSE)</f>
        <v>NA</v>
      </c>
      <c r="AA261" s="68" t="s">
        <v>32</v>
      </c>
      <c r="AB261" s="68" t="s">
        <v>32</v>
      </c>
      <c r="AC261" s="68" t="s">
        <v>100</v>
      </c>
      <c r="AD261" s="68" t="s">
        <v>32</v>
      </c>
      <c r="AE261" s="68" t="s">
        <v>32</v>
      </c>
      <c r="AF261" s="68" t="s">
        <v>32</v>
      </c>
      <c r="AG261" s="68" t="s">
        <v>32</v>
      </c>
      <c r="AH261" s="68" t="s">
        <v>32</v>
      </c>
      <c r="AI261" s="111">
        <v>5.3</v>
      </c>
      <c r="AJ261" s="68" t="s">
        <v>32</v>
      </c>
      <c r="AK261" s="111">
        <v>6.5133333333333328</v>
      </c>
      <c r="AL261" s="68">
        <v>0</v>
      </c>
      <c r="AM261" s="68" t="s">
        <v>93</v>
      </c>
      <c r="AN261" s="68" t="s">
        <v>28</v>
      </c>
      <c r="AO261" s="68" t="s">
        <v>32</v>
      </c>
      <c r="AP261" s="68" t="s">
        <v>32</v>
      </c>
      <c r="AQ261" s="68" t="s">
        <v>32</v>
      </c>
      <c r="AR261" s="117"/>
      <c r="AS261" s="68"/>
      <c r="AT261" s="68"/>
    </row>
    <row r="262" spans="1:46" ht="15.75" x14ac:dyDescent="0.25">
      <c r="A262" s="68" t="s">
        <v>408</v>
      </c>
      <c r="B262" s="125">
        <v>41161</v>
      </c>
      <c r="C262" s="68" t="s">
        <v>106</v>
      </c>
      <c r="D262" s="68" t="s">
        <v>409</v>
      </c>
      <c r="E262" s="68" t="s">
        <v>108</v>
      </c>
      <c r="F262" s="68" t="s">
        <v>32</v>
      </c>
      <c r="G262" s="52" t="s">
        <v>28</v>
      </c>
      <c r="H262" s="68" t="s">
        <v>98</v>
      </c>
      <c r="I262" s="68" t="s">
        <v>99</v>
      </c>
      <c r="J262" s="68" t="str">
        <f>VLOOKUP($G262,'[1]Site Code Table'!$A$2:$Q$301,2,FALSE)</f>
        <v>South McQuesten River</v>
      </c>
      <c r="K262" s="68" t="str">
        <f>VLOOKUP($G262,'[1]Site Code Table'!$A$2:$Q$301,4,FALSE)</f>
        <v>South McQuesten River</v>
      </c>
      <c r="L262" s="68" t="str">
        <f>VLOOKUP($G262,'[1]Site Code Table'!$A$2:$Q$301,5,FALSE)</f>
        <v>South McQuesten downstream of Haggart Creek mouth</v>
      </c>
      <c r="M262" s="110">
        <f>VLOOKUP($G262,'[1]Site Code Table'!$A$2:$Q$301,10,FALSE)</f>
        <v>63.891559999999998</v>
      </c>
      <c r="N262" s="110">
        <f>VLOOKUP($G262,'[1]Site Code Table'!$A$2:$Q$301,11,FALSE)</f>
        <v>-136.03003000000001</v>
      </c>
      <c r="O262" s="110" t="str">
        <f>VLOOKUP($G262,'[1]Site Code Table'!$A$2:$Q$301,3,FALSE)</f>
        <v>A</v>
      </c>
      <c r="P262" s="110" t="str">
        <f>VLOOKUP($G262,'[1]Site Code Table'!$A$2:$Q$301,13,FALSE)</f>
        <v>High</v>
      </c>
      <c r="Q262" s="111">
        <f>VLOOKUP($G262,'[1]Site Code Table'!$A$2:$Q$301,14,FALSE)</f>
        <v>0</v>
      </c>
      <c r="R262" s="111" t="str">
        <f>VLOOKUP($G262,'[1]Site Code Table'!$A$2:$Q$301,15,FALSE)</f>
        <v>NA</v>
      </c>
      <c r="S262" s="112">
        <f>VLOOKUP($G262,'[1]Site Code Table'!$A$2:$Q$301,16,FALSE)</f>
        <v>25</v>
      </c>
      <c r="T262" s="113" t="str">
        <f t="shared" si="8"/>
        <v>Below</v>
      </c>
      <c r="U262" s="47">
        <v>3</v>
      </c>
      <c r="V262" s="47">
        <v>0</v>
      </c>
      <c r="W262" s="47">
        <v>395</v>
      </c>
      <c r="X262" s="114">
        <v>8.4</v>
      </c>
      <c r="Y262" s="47">
        <v>3</v>
      </c>
      <c r="Z262" s="112" t="str">
        <f>VLOOKUP($G262,'[1]Site Code Table'!$A$2:$Q$301,17,FALSE)</f>
        <v>NA</v>
      </c>
      <c r="AA262" s="68" t="s">
        <v>32</v>
      </c>
      <c r="AB262" s="68" t="s">
        <v>32</v>
      </c>
      <c r="AC262" s="68" t="s">
        <v>100</v>
      </c>
      <c r="AD262" s="68" t="s">
        <v>32</v>
      </c>
      <c r="AE262" s="68" t="s">
        <v>32</v>
      </c>
      <c r="AF262" s="68" t="s">
        <v>32</v>
      </c>
      <c r="AG262" s="68" t="s">
        <v>32</v>
      </c>
      <c r="AH262" s="68" t="s">
        <v>32</v>
      </c>
      <c r="AI262" s="111">
        <v>3.1999999999999988</v>
      </c>
      <c r="AJ262" s="68" t="s">
        <v>32</v>
      </c>
      <c r="AK262" s="111">
        <v>6.4185833333333342</v>
      </c>
      <c r="AL262" s="68">
        <v>2.1</v>
      </c>
      <c r="AM262" s="68" t="s">
        <v>93</v>
      </c>
      <c r="AN262" s="68" t="s">
        <v>28</v>
      </c>
      <c r="AO262" s="68" t="s">
        <v>32</v>
      </c>
      <c r="AP262" s="68" t="s">
        <v>32</v>
      </c>
      <c r="AQ262" s="68" t="s">
        <v>32</v>
      </c>
      <c r="AR262" s="117"/>
      <c r="AS262" s="68"/>
      <c r="AT262" s="68"/>
    </row>
    <row r="263" spans="1:46" ht="15.75" x14ac:dyDescent="0.25">
      <c r="A263" s="68" t="s">
        <v>410</v>
      </c>
      <c r="B263" s="125">
        <v>41162</v>
      </c>
      <c r="C263" s="68" t="s">
        <v>106</v>
      </c>
      <c r="D263" s="68" t="s">
        <v>411</v>
      </c>
      <c r="E263" s="68" t="s">
        <v>108</v>
      </c>
      <c r="F263" s="68" t="s">
        <v>32</v>
      </c>
      <c r="G263" s="52" t="s">
        <v>28</v>
      </c>
      <c r="H263" s="68" t="s">
        <v>98</v>
      </c>
      <c r="I263" s="68" t="s">
        <v>99</v>
      </c>
      <c r="J263" s="68" t="str">
        <f>VLOOKUP($G263,'[1]Site Code Table'!$A$2:$Q$301,2,FALSE)</f>
        <v>South McQuesten River</v>
      </c>
      <c r="K263" s="68" t="str">
        <f>VLOOKUP($G263,'[1]Site Code Table'!$A$2:$Q$301,4,FALSE)</f>
        <v>South McQuesten River</v>
      </c>
      <c r="L263" s="68" t="str">
        <f>VLOOKUP($G263,'[1]Site Code Table'!$A$2:$Q$301,5,FALSE)</f>
        <v>South McQuesten downstream of Haggart Creek mouth</v>
      </c>
      <c r="M263" s="110">
        <f>VLOOKUP($G263,'[1]Site Code Table'!$A$2:$Q$301,10,FALSE)</f>
        <v>63.891559999999998</v>
      </c>
      <c r="N263" s="110">
        <f>VLOOKUP($G263,'[1]Site Code Table'!$A$2:$Q$301,11,FALSE)</f>
        <v>-136.03003000000001</v>
      </c>
      <c r="O263" s="110" t="str">
        <f>VLOOKUP($G263,'[1]Site Code Table'!$A$2:$Q$301,3,FALSE)</f>
        <v>A</v>
      </c>
      <c r="P263" s="110" t="str">
        <f>VLOOKUP($G263,'[1]Site Code Table'!$A$2:$Q$301,13,FALSE)</f>
        <v>High</v>
      </c>
      <c r="Q263" s="111">
        <f>VLOOKUP($G263,'[1]Site Code Table'!$A$2:$Q$301,14,FALSE)</f>
        <v>0</v>
      </c>
      <c r="R263" s="111" t="str">
        <f>VLOOKUP($G263,'[1]Site Code Table'!$A$2:$Q$301,15,FALSE)</f>
        <v>NA</v>
      </c>
      <c r="S263" s="112">
        <f>VLOOKUP($G263,'[1]Site Code Table'!$A$2:$Q$301,16,FALSE)</f>
        <v>25</v>
      </c>
      <c r="T263" s="113" t="str">
        <f t="shared" si="8"/>
        <v>Below</v>
      </c>
      <c r="U263" s="47">
        <v>6</v>
      </c>
      <c r="V263" s="47">
        <v>0</v>
      </c>
      <c r="W263" s="47">
        <v>400</v>
      </c>
      <c r="X263" s="114">
        <v>8.4</v>
      </c>
      <c r="Y263" s="47">
        <v>4</v>
      </c>
      <c r="Z263" s="112" t="str">
        <f>VLOOKUP($G263,'[1]Site Code Table'!$A$2:$Q$301,17,FALSE)</f>
        <v>NA</v>
      </c>
      <c r="AA263" s="68" t="s">
        <v>32</v>
      </c>
      <c r="AB263" s="68" t="s">
        <v>32</v>
      </c>
      <c r="AC263" s="68" t="s">
        <v>100</v>
      </c>
      <c r="AD263" s="68" t="s">
        <v>32</v>
      </c>
      <c r="AE263" s="68" t="s">
        <v>32</v>
      </c>
      <c r="AF263" s="68" t="s">
        <v>32</v>
      </c>
      <c r="AG263" s="68" t="s">
        <v>32</v>
      </c>
      <c r="AH263" s="68" t="s">
        <v>32</v>
      </c>
      <c r="AI263" s="111">
        <v>0.71250000000000002</v>
      </c>
      <c r="AJ263" s="68" t="s">
        <v>32</v>
      </c>
      <c r="AK263" s="111">
        <v>5.3217500000000006</v>
      </c>
      <c r="AL263" s="68">
        <v>2.0999999999999996</v>
      </c>
      <c r="AM263" s="68" t="s">
        <v>93</v>
      </c>
      <c r="AN263" s="68" t="s">
        <v>28</v>
      </c>
      <c r="AO263" s="68" t="s">
        <v>32</v>
      </c>
      <c r="AP263" s="68" t="s">
        <v>32</v>
      </c>
      <c r="AQ263" s="68" t="s">
        <v>32</v>
      </c>
      <c r="AR263" s="117"/>
      <c r="AS263" s="68"/>
      <c r="AT263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J22" sqref="J22"/>
    </sheetView>
  </sheetViews>
  <sheetFormatPr defaultRowHeight="15" x14ac:dyDescent="0.2"/>
  <cols>
    <col min="1" max="1" width="29.77734375" style="17" customWidth="1"/>
    <col min="2" max="2" width="13.6640625" style="17" customWidth="1"/>
    <col min="3" max="5" width="14.44140625" style="17" bestFit="1" customWidth="1"/>
    <col min="6" max="6" width="13.21875" style="17" bestFit="1" customWidth="1"/>
    <col min="7" max="7" width="13.44140625" style="17" bestFit="1" customWidth="1"/>
    <col min="8" max="8" width="14.6640625" style="17" bestFit="1" customWidth="1"/>
    <col min="9" max="9" width="12.109375" style="17" customWidth="1"/>
    <col min="10" max="10" width="13.21875" style="17" bestFit="1" customWidth="1"/>
    <col min="11" max="11" width="12.109375" style="17" customWidth="1"/>
    <col min="12" max="16384" width="8.88671875" style="17"/>
  </cols>
  <sheetData>
    <row r="1" spans="1:11" ht="15.75" x14ac:dyDescent="0.25">
      <c r="A1" s="140" t="s">
        <v>20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5.75" x14ac:dyDescent="0.25">
      <c r="A2" s="140" t="s">
        <v>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</row>
    <row r="3" spans="1:11" ht="16.5" thickBot="1" x14ac:dyDescent="0.3">
      <c r="A3" s="18"/>
    </row>
    <row r="4" spans="1:11" ht="15.75" x14ac:dyDescent="0.25">
      <c r="A4" s="19" t="s">
        <v>0</v>
      </c>
      <c r="B4" s="50" t="s">
        <v>21</v>
      </c>
      <c r="C4" s="51" t="s">
        <v>22</v>
      </c>
      <c r="D4" s="51" t="s">
        <v>23</v>
      </c>
      <c r="E4" s="51" t="s">
        <v>24</v>
      </c>
      <c r="F4" s="51" t="s">
        <v>25</v>
      </c>
      <c r="G4" s="51" t="s">
        <v>26</v>
      </c>
      <c r="H4" s="51" t="s">
        <v>28</v>
      </c>
      <c r="I4" s="21" t="s">
        <v>1</v>
      </c>
      <c r="J4" s="21" t="s">
        <v>1</v>
      </c>
      <c r="K4" s="22" t="s">
        <v>1</v>
      </c>
    </row>
    <row r="5" spans="1:11" ht="15.75" x14ac:dyDescent="0.25">
      <c r="A5" s="23" t="s">
        <v>2</v>
      </c>
      <c r="B5" s="35" t="s">
        <v>3</v>
      </c>
      <c r="C5" s="36" t="s">
        <v>3</v>
      </c>
      <c r="D5" s="36" t="s">
        <v>29</v>
      </c>
      <c r="E5" s="36" t="s">
        <v>3</v>
      </c>
      <c r="F5" s="36" t="s">
        <v>4</v>
      </c>
      <c r="G5" s="36" t="s">
        <v>3</v>
      </c>
      <c r="H5" s="36" t="s">
        <v>30</v>
      </c>
      <c r="I5" s="25"/>
      <c r="J5" s="25"/>
      <c r="K5" s="26"/>
    </row>
    <row r="6" spans="1:11" ht="15.75" x14ac:dyDescent="0.25">
      <c r="A6" s="23" t="s">
        <v>5</v>
      </c>
      <c r="B6" s="35" t="s">
        <v>27</v>
      </c>
      <c r="C6" s="36" t="s">
        <v>31</v>
      </c>
      <c r="D6" s="36" t="s">
        <v>31</v>
      </c>
      <c r="E6" s="37" t="s">
        <v>31</v>
      </c>
      <c r="F6" s="37" t="s">
        <v>31</v>
      </c>
      <c r="G6" s="36" t="s">
        <v>31</v>
      </c>
      <c r="H6" s="36" t="s">
        <v>27</v>
      </c>
      <c r="I6" s="25"/>
      <c r="J6" s="25"/>
      <c r="K6" s="26"/>
    </row>
    <row r="7" spans="1:11" ht="15.75" x14ac:dyDescent="0.25">
      <c r="A7" s="23" t="s">
        <v>6</v>
      </c>
      <c r="B7" s="38">
        <v>63.556550000000001</v>
      </c>
      <c r="C7" s="38">
        <v>63.635716600000002</v>
      </c>
      <c r="D7" s="38">
        <v>63.63532</v>
      </c>
      <c r="E7" s="38">
        <v>63.850299999999997</v>
      </c>
      <c r="F7" s="38">
        <v>63.854970000000002</v>
      </c>
      <c r="G7" s="38">
        <v>63.896459999999998</v>
      </c>
      <c r="H7" s="38">
        <v>63.922719999999998</v>
      </c>
      <c r="I7" s="27"/>
      <c r="J7" s="27"/>
      <c r="K7" s="28"/>
    </row>
    <row r="8" spans="1:11" ht="15.75" x14ac:dyDescent="0.25">
      <c r="A8" s="23" t="s">
        <v>7</v>
      </c>
      <c r="B8" s="38">
        <v>-137.41273000000001</v>
      </c>
      <c r="C8" s="38">
        <v>-137.0792166</v>
      </c>
      <c r="D8" s="38">
        <v>-137.07705999999999</v>
      </c>
      <c r="E8" s="38">
        <v>-136.33049</v>
      </c>
      <c r="F8" s="38">
        <v>-136.26122000000001</v>
      </c>
      <c r="G8" s="38">
        <v>-136.02348000000001</v>
      </c>
      <c r="H8" s="38">
        <v>-135.90289000000001</v>
      </c>
      <c r="I8" s="27"/>
      <c r="J8" s="27"/>
      <c r="K8" s="28"/>
    </row>
    <row r="9" spans="1:11" ht="30" x14ac:dyDescent="0.25">
      <c r="A9" s="23" t="s">
        <v>8</v>
      </c>
      <c r="B9" s="39" t="s">
        <v>9</v>
      </c>
      <c r="C9" s="40" t="s">
        <v>10</v>
      </c>
      <c r="D9" s="39" t="s">
        <v>9</v>
      </c>
      <c r="E9" s="39" t="s">
        <v>9</v>
      </c>
      <c r="F9" s="39" t="s">
        <v>9</v>
      </c>
      <c r="G9" s="39" t="s">
        <v>9</v>
      </c>
      <c r="H9" s="41" t="s">
        <v>11</v>
      </c>
      <c r="I9" s="29"/>
      <c r="J9" s="29"/>
      <c r="K9" s="30"/>
    </row>
    <row r="10" spans="1:11" ht="16.5" thickBot="1" x14ac:dyDescent="0.3">
      <c r="A10" s="31" t="s">
        <v>16</v>
      </c>
      <c r="B10" s="42">
        <v>25</v>
      </c>
      <c r="C10" s="43">
        <v>50</v>
      </c>
      <c r="D10" s="43">
        <v>25</v>
      </c>
      <c r="E10" s="43">
        <v>25</v>
      </c>
      <c r="F10" s="43">
        <v>25</v>
      </c>
      <c r="G10" s="43">
        <v>25</v>
      </c>
      <c r="H10" s="43">
        <v>25</v>
      </c>
      <c r="I10" s="1"/>
      <c r="J10" s="1"/>
      <c r="K10" s="2"/>
    </row>
    <row r="11" spans="1:11" ht="20.100000000000001" customHeight="1" x14ac:dyDescent="0.25">
      <c r="A11" s="45" t="s">
        <v>12</v>
      </c>
      <c r="B11" s="57"/>
      <c r="C11" s="57"/>
      <c r="D11" s="57"/>
      <c r="E11" s="57"/>
      <c r="F11" s="58"/>
      <c r="G11" s="58"/>
      <c r="H11" s="58"/>
      <c r="I11" s="20"/>
      <c r="J11" s="20"/>
      <c r="K11" s="22"/>
    </row>
    <row r="12" spans="1:11" ht="20.100000000000001" customHeight="1" x14ac:dyDescent="0.25">
      <c r="A12" s="46">
        <v>41067</v>
      </c>
      <c r="B12" s="48">
        <v>25</v>
      </c>
      <c r="C12" s="59"/>
      <c r="D12" s="60"/>
      <c r="E12" s="60"/>
      <c r="F12" s="60"/>
      <c r="G12" s="61"/>
      <c r="H12" s="49">
        <v>65</v>
      </c>
      <c r="I12" s="3"/>
      <c r="J12" s="4"/>
      <c r="K12" s="5"/>
    </row>
    <row r="13" spans="1:11" ht="20.100000000000001" customHeight="1" x14ac:dyDescent="0.25">
      <c r="A13" s="46">
        <v>41101</v>
      </c>
      <c r="B13" s="48">
        <v>26</v>
      </c>
      <c r="C13" s="62"/>
      <c r="D13" s="62"/>
      <c r="E13" s="62"/>
      <c r="F13" s="63"/>
      <c r="G13" s="63"/>
      <c r="H13" s="63"/>
      <c r="I13" s="3"/>
      <c r="J13" s="3"/>
      <c r="K13" s="5"/>
    </row>
    <row r="14" spans="1:11" ht="20.100000000000001" customHeight="1" x14ac:dyDescent="0.25">
      <c r="A14" s="46">
        <v>41102</v>
      </c>
      <c r="B14" s="48">
        <v>76</v>
      </c>
      <c r="C14" s="64"/>
      <c r="D14" s="62"/>
      <c r="E14" s="62"/>
      <c r="F14" s="63"/>
      <c r="G14" s="63"/>
      <c r="H14" s="63"/>
      <c r="I14" s="3"/>
      <c r="J14" s="3"/>
      <c r="K14" s="5"/>
    </row>
    <row r="15" spans="1:11" ht="20.100000000000001" customHeight="1" x14ac:dyDescent="0.25">
      <c r="A15" s="46">
        <v>41103</v>
      </c>
      <c r="B15" s="48">
        <v>27</v>
      </c>
      <c r="C15" s="65"/>
      <c r="D15" s="62"/>
      <c r="E15" s="62"/>
      <c r="F15" s="63"/>
      <c r="G15" s="63"/>
      <c r="H15" s="63"/>
      <c r="I15" s="3"/>
      <c r="J15" s="3"/>
      <c r="K15" s="5"/>
    </row>
    <row r="16" spans="1:11" ht="20.100000000000001" customHeight="1" thickBot="1" x14ac:dyDescent="0.25">
      <c r="A16" s="44"/>
      <c r="B16" s="34"/>
      <c r="C16" s="66"/>
      <c r="D16" s="66"/>
      <c r="E16" s="66"/>
      <c r="F16" s="67"/>
      <c r="G16" s="67"/>
      <c r="H16" s="67"/>
      <c r="I16" s="24"/>
      <c r="J16" s="24"/>
      <c r="K16" s="26"/>
    </row>
    <row r="17" spans="1:11" s="10" customFormat="1" ht="32.25" customHeight="1" thickBot="1" x14ac:dyDescent="0.3">
      <c r="A17" s="7" t="s">
        <v>18</v>
      </c>
      <c r="B17" s="55">
        <v>6.9</v>
      </c>
      <c r="C17" s="138"/>
      <c r="D17" s="138"/>
      <c r="E17" s="138"/>
      <c r="F17" s="138"/>
      <c r="G17" s="138"/>
      <c r="H17" s="69">
        <v>5.6</v>
      </c>
      <c r="I17" s="8"/>
      <c r="J17" s="8"/>
      <c r="K17" s="9"/>
    </row>
    <row r="18" spans="1:11" s="10" customFormat="1" ht="32.25" customHeight="1" thickBot="1" x14ac:dyDescent="0.3">
      <c r="A18" s="11" t="s">
        <v>15</v>
      </c>
      <c r="B18" s="56">
        <v>71</v>
      </c>
      <c r="C18" s="139"/>
      <c r="D18" s="139"/>
      <c r="E18" s="139"/>
      <c r="F18" s="139"/>
      <c r="G18" s="139"/>
      <c r="H18" s="54">
        <v>71</v>
      </c>
      <c r="I18" s="12"/>
      <c r="J18" s="12"/>
      <c r="K18" s="13"/>
    </row>
    <row r="19" spans="1:11" ht="15.75" x14ac:dyDescent="0.2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5.75" x14ac:dyDescent="0.25">
      <c r="A20" s="14" t="s">
        <v>13</v>
      </c>
      <c r="B20" s="141" t="s">
        <v>14</v>
      </c>
      <c r="C20" s="142"/>
      <c r="D20" s="142"/>
      <c r="E20" s="143"/>
      <c r="F20" s="6"/>
      <c r="G20" s="6"/>
      <c r="H20" s="6"/>
      <c r="I20" s="6"/>
      <c r="J20" s="6"/>
      <c r="K20" s="6"/>
    </row>
    <row r="21" spans="1:11" ht="15.75" x14ac:dyDescent="0.25">
      <c r="A21" s="15"/>
      <c r="B21" s="144" t="s">
        <v>17</v>
      </c>
      <c r="C21" s="145"/>
      <c r="D21" s="145"/>
      <c r="E21" s="145"/>
    </row>
    <row r="22" spans="1:11" ht="15.75" x14ac:dyDescent="0.25">
      <c r="A22" s="15"/>
      <c r="B22" s="16"/>
      <c r="C22" s="32"/>
      <c r="D22" s="32"/>
      <c r="E22" s="32"/>
    </row>
    <row r="23" spans="1:11" x14ac:dyDescent="0.2">
      <c r="A23" s="33"/>
    </row>
    <row r="25" spans="1:11" x14ac:dyDescent="0.2">
      <c r="A25" s="33"/>
    </row>
    <row r="27" spans="1:11" x14ac:dyDescent="0.2">
      <c r="A27" s="33"/>
    </row>
    <row r="29" spans="1:11" x14ac:dyDescent="0.2">
      <c r="A29" s="33"/>
    </row>
    <row r="31" spans="1:11" x14ac:dyDescent="0.2">
      <c r="A31" s="33"/>
    </row>
  </sheetData>
  <mergeCells count="4">
    <mergeCell ref="A1:K1"/>
    <mergeCell ref="A2:K2"/>
    <mergeCell ref="B20:E20"/>
    <mergeCell ref="B21:E21"/>
  </mergeCells>
  <phoneticPr fontId="2" type="noConversion"/>
  <printOptions horizontalCentered="1" verticalCentered="1"/>
  <pageMargins left="0.5" right="0.5" top="0.5" bottom="0.5" header="0.5" footer="0.5"/>
  <pageSetup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opLeftCell="A32" workbookViewId="0">
      <selection activeCell="Z32" sqref="Z32"/>
    </sheetView>
  </sheetViews>
  <sheetFormatPr defaultRowHeight="15.75" x14ac:dyDescent="0.25"/>
  <cols>
    <col min="1" max="4" width="9.88671875" style="71" customWidth="1"/>
    <col min="5" max="6" width="10.44140625" style="71" customWidth="1"/>
    <col min="7" max="7" width="10.5546875" style="71" customWidth="1"/>
    <col min="8" max="16384" width="8.88671875" style="71"/>
  </cols>
  <sheetData>
    <row r="1" spans="1:7" x14ac:dyDescent="0.25">
      <c r="A1" s="70" t="s">
        <v>42</v>
      </c>
    </row>
    <row r="2" spans="1:7" ht="78.75" x14ac:dyDescent="0.25">
      <c r="A2" s="72" t="s">
        <v>33</v>
      </c>
      <c r="B2" s="73" t="s">
        <v>34</v>
      </c>
      <c r="C2" s="74" t="s">
        <v>35</v>
      </c>
      <c r="D2" s="74" t="s">
        <v>36</v>
      </c>
      <c r="E2" s="73" t="s">
        <v>37</v>
      </c>
      <c r="F2" s="73" t="s">
        <v>38</v>
      </c>
      <c r="G2" s="73" t="s">
        <v>39</v>
      </c>
    </row>
    <row r="3" spans="1:7" x14ac:dyDescent="0.25">
      <c r="A3" s="130">
        <v>41091</v>
      </c>
      <c r="B3" s="131">
        <v>4</v>
      </c>
      <c r="C3" s="132">
        <v>66.099999999999994</v>
      </c>
      <c r="D3" s="136">
        <v>22844.159999999996</v>
      </c>
      <c r="E3" s="131" t="s">
        <v>32</v>
      </c>
      <c r="F3" s="131" t="s">
        <v>32</v>
      </c>
      <c r="G3" s="133" t="s">
        <v>32</v>
      </c>
    </row>
    <row r="4" spans="1:7" x14ac:dyDescent="0.25">
      <c r="A4" s="130">
        <v>41092</v>
      </c>
      <c r="B4" s="131">
        <v>6</v>
      </c>
      <c r="C4" s="132">
        <v>66.5</v>
      </c>
      <c r="D4" s="136">
        <v>34473.600000000006</v>
      </c>
      <c r="E4" s="131" t="s">
        <v>32</v>
      </c>
      <c r="F4" s="131" t="s">
        <v>32</v>
      </c>
      <c r="G4" s="133" t="s">
        <v>32</v>
      </c>
    </row>
    <row r="5" spans="1:7" x14ac:dyDescent="0.25">
      <c r="A5" s="130">
        <v>41093</v>
      </c>
      <c r="B5" s="131">
        <v>8</v>
      </c>
      <c r="C5" s="132">
        <v>67.5</v>
      </c>
      <c r="D5" s="136">
        <v>46656</v>
      </c>
      <c r="E5" s="131" t="s">
        <v>32</v>
      </c>
      <c r="F5" s="131" t="s">
        <v>32</v>
      </c>
      <c r="G5" s="133" t="s">
        <v>32</v>
      </c>
    </row>
    <row r="6" spans="1:7" x14ac:dyDescent="0.25">
      <c r="A6" s="130">
        <v>41094</v>
      </c>
      <c r="B6" s="131">
        <v>7</v>
      </c>
      <c r="C6" s="132">
        <v>70.3</v>
      </c>
      <c r="D6" s="136">
        <v>42517.440000000002</v>
      </c>
      <c r="E6" s="134" t="s">
        <v>32</v>
      </c>
      <c r="F6" s="131" t="s">
        <v>32</v>
      </c>
      <c r="G6" s="133" t="s">
        <v>32</v>
      </c>
    </row>
    <row r="7" spans="1:7" x14ac:dyDescent="0.25">
      <c r="A7" s="130">
        <v>41095</v>
      </c>
      <c r="B7" s="131">
        <v>10</v>
      </c>
      <c r="C7" s="132">
        <v>68.900000000000006</v>
      </c>
      <c r="D7" s="136">
        <v>59529.600000000006</v>
      </c>
      <c r="E7" s="134" t="s">
        <v>32</v>
      </c>
      <c r="F7" s="131" t="s">
        <v>32</v>
      </c>
      <c r="G7" s="133" t="s">
        <v>32</v>
      </c>
    </row>
    <row r="8" spans="1:7" x14ac:dyDescent="0.25">
      <c r="A8" s="130">
        <v>41096</v>
      </c>
      <c r="B8" s="131">
        <v>5</v>
      </c>
      <c r="C8" s="132">
        <v>66.400000000000006</v>
      </c>
      <c r="D8" s="136">
        <v>28684.800000000003</v>
      </c>
      <c r="E8" s="134" t="s">
        <v>32</v>
      </c>
      <c r="F8" s="131" t="s">
        <v>32</v>
      </c>
      <c r="G8" s="133" t="s">
        <v>32</v>
      </c>
    </row>
    <row r="9" spans="1:7" x14ac:dyDescent="0.25">
      <c r="A9" s="130">
        <v>41097</v>
      </c>
      <c r="B9" s="131">
        <v>5</v>
      </c>
      <c r="C9" s="132">
        <v>64</v>
      </c>
      <c r="D9" s="136">
        <v>27648</v>
      </c>
      <c r="E9" s="134" t="s">
        <v>32</v>
      </c>
      <c r="F9" s="131" t="s">
        <v>32</v>
      </c>
      <c r="G9" s="133" t="s">
        <v>32</v>
      </c>
    </row>
    <row r="10" spans="1:7" x14ac:dyDescent="0.25">
      <c r="A10" s="130">
        <v>41098</v>
      </c>
      <c r="B10" s="131">
        <v>4</v>
      </c>
      <c r="C10" s="132">
        <v>61</v>
      </c>
      <c r="D10" s="136">
        <v>21081.599999999999</v>
      </c>
      <c r="E10" s="134" t="s">
        <v>32</v>
      </c>
      <c r="F10" s="131" t="s">
        <v>32</v>
      </c>
      <c r="G10" s="133" t="s">
        <v>32</v>
      </c>
    </row>
    <row r="11" spans="1:7" x14ac:dyDescent="0.25">
      <c r="A11" s="130">
        <v>41099</v>
      </c>
      <c r="B11" s="131">
        <v>7</v>
      </c>
      <c r="C11" s="132">
        <v>58.7</v>
      </c>
      <c r="D11" s="136">
        <v>35501.760000000009</v>
      </c>
      <c r="E11" s="134" t="s">
        <v>32</v>
      </c>
      <c r="F11" s="131" t="s">
        <v>32</v>
      </c>
      <c r="G11" s="133" t="s">
        <v>32</v>
      </c>
    </row>
    <row r="12" spans="1:7" x14ac:dyDescent="0.25">
      <c r="A12" s="130">
        <v>41100</v>
      </c>
      <c r="B12" s="131">
        <v>7</v>
      </c>
      <c r="C12" s="132">
        <v>58.7</v>
      </c>
      <c r="D12" s="136">
        <v>35501.760000000009</v>
      </c>
      <c r="E12" s="134" t="s">
        <v>32</v>
      </c>
      <c r="F12" s="131" t="s">
        <v>32</v>
      </c>
      <c r="G12" s="133" t="s">
        <v>32</v>
      </c>
    </row>
    <row r="13" spans="1:7" x14ac:dyDescent="0.25">
      <c r="A13" s="130">
        <v>41101</v>
      </c>
      <c r="B13" s="131">
        <v>26</v>
      </c>
      <c r="C13" s="132">
        <v>85.4</v>
      </c>
      <c r="D13" s="136">
        <v>191842.56</v>
      </c>
      <c r="E13" s="134" t="s">
        <v>32</v>
      </c>
      <c r="F13" s="131" t="s">
        <v>32</v>
      </c>
      <c r="G13" s="133" t="s">
        <v>32</v>
      </c>
    </row>
    <row r="14" spans="1:7" x14ac:dyDescent="0.25">
      <c r="A14" s="130">
        <v>41102</v>
      </c>
      <c r="B14" s="131">
        <v>76</v>
      </c>
      <c r="C14" s="132">
        <v>131</v>
      </c>
      <c r="D14" s="136">
        <v>860198.39999999991</v>
      </c>
      <c r="E14" s="134" t="s">
        <v>32</v>
      </c>
      <c r="F14" s="131" t="s">
        <v>32</v>
      </c>
      <c r="G14" s="133" t="s">
        <v>32</v>
      </c>
    </row>
    <row r="15" spans="1:7" x14ac:dyDescent="0.25">
      <c r="A15" s="130">
        <v>41103</v>
      </c>
      <c r="B15" s="131">
        <v>27</v>
      </c>
      <c r="C15" s="132">
        <v>119</v>
      </c>
      <c r="D15" s="136">
        <v>277603.20000000001</v>
      </c>
      <c r="E15" s="134" t="s">
        <v>32</v>
      </c>
      <c r="F15" s="131" t="s">
        <v>32</v>
      </c>
      <c r="G15" s="133" t="s">
        <v>32</v>
      </c>
    </row>
    <row r="16" spans="1:7" x14ac:dyDescent="0.25">
      <c r="A16" s="130">
        <v>41104</v>
      </c>
      <c r="B16" s="131">
        <v>17</v>
      </c>
      <c r="C16" s="132">
        <v>102</v>
      </c>
      <c r="D16" s="136">
        <v>149817.60000000001</v>
      </c>
      <c r="E16" s="134" t="s">
        <v>32</v>
      </c>
      <c r="F16" s="131" t="s">
        <v>32</v>
      </c>
      <c r="G16" s="133" t="s">
        <v>32</v>
      </c>
    </row>
    <row r="17" spans="1:7" x14ac:dyDescent="0.25">
      <c r="A17" s="130">
        <v>41105</v>
      </c>
      <c r="B17" s="131" t="s">
        <v>32</v>
      </c>
      <c r="C17" s="132">
        <v>92.8</v>
      </c>
      <c r="D17" s="136" t="s">
        <v>32</v>
      </c>
      <c r="E17" s="134" t="s">
        <v>32</v>
      </c>
      <c r="F17" s="131" t="s">
        <v>32</v>
      </c>
      <c r="G17" s="133" t="s">
        <v>32</v>
      </c>
    </row>
    <row r="18" spans="1:7" x14ac:dyDescent="0.25">
      <c r="A18" s="130">
        <v>41106</v>
      </c>
      <c r="B18" s="131" t="s">
        <v>32</v>
      </c>
      <c r="C18" s="132">
        <v>95.3</v>
      </c>
      <c r="D18" s="136" t="s">
        <v>32</v>
      </c>
      <c r="E18" s="134" t="s">
        <v>32</v>
      </c>
      <c r="F18" s="131" t="s">
        <v>32</v>
      </c>
      <c r="G18" s="133" t="s">
        <v>32</v>
      </c>
    </row>
    <row r="19" spans="1:7" x14ac:dyDescent="0.25">
      <c r="A19" s="130">
        <v>41107</v>
      </c>
      <c r="B19" s="131" t="s">
        <v>32</v>
      </c>
      <c r="C19" s="132">
        <v>95.6</v>
      </c>
      <c r="D19" s="136" t="s">
        <v>32</v>
      </c>
      <c r="E19" s="134" t="s">
        <v>32</v>
      </c>
      <c r="F19" s="131" t="s">
        <v>32</v>
      </c>
      <c r="G19" s="133" t="s">
        <v>32</v>
      </c>
    </row>
    <row r="20" spans="1:7" x14ac:dyDescent="0.25">
      <c r="A20" s="130">
        <v>41108</v>
      </c>
      <c r="B20" s="131" t="s">
        <v>32</v>
      </c>
      <c r="C20" s="132">
        <v>92.3</v>
      </c>
      <c r="D20" s="136" t="s">
        <v>32</v>
      </c>
      <c r="E20" s="134" t="s">
        <v>32</v>
      </c>
      <c r="F20" s="131" t="s">
        <v>32</v>
      </c>
      <c r="G20" s="133" t="s">
        <v>32</v>
      </c>
    </row>
    <row r="21" spans="1:7" x14ac:dyDescent="0.25">
      <c r="A21" s="130">
        <v>41109</v>
      </c>
      <c r="B21" s="131" t="s">
        <v>32</v>
      </c>
      <c r="C21" s="132">
        <v>88.5</v>
      </c>
      <c r="D21" s="136" t="s">
        <v>32</v>
      </c>
      <c r="E21" s="134" t="s">
        <v>32</v>
      </c>
      <c r="F21" s="131" t="s">
        <v>32</v>
      </c>
      <c r="G21" s="133" t="s">
        <v>32</v>
      </c>
    </row>
    <row r="22" spans="1:7" x14ac:dyDescent="0.25">
      <c r="A22" s="130">
        <v>41110</v>
      </c>
      <c r="B22" s="131" t="s">
        <v>32</v>
      </c>
      <c r="C22" s="132">
        <v>84.1</v>
      </c>
      <c r="D22" s="136" t="s">
        <v>32</v>
      </c>
      <c r="E22" s="134" t="s">
        <v>32</v>
      </c>
      <c r="F22" s="131" t="s">
        <v>32</v>
      </c>
      <c r="G22" s="133" t="s">
        <v>32</v>
      </c>
    </row>
    <row r="23" spans="1:7" x14ac:dyDescent="0.25">
      <c r="A23" s="130">
        <v>41111</v>
      </c>
      <c r="B23" s="131" t="s">
        <v>32</v>
      </c>
      <c r="C23" s="132">
        <v>80.599999999999994</v>
      </c>
      <c r="D23" s="136" t="s">
        <v>32</v>
      </c>
      <c r="E23" s="134" t="s">
        <v>32</v>
      </c>
      <c r="F23" s="131" t="s">
        <v>32</v>
      </c>
      <c r="G23" s="133" t="s">
        <v>32</v>
      </c>
    </row>
    <row r="24" spans="1:7" x14ac:dyDescent="0.25">
      <c r="A24" s="130">
        <v>41112</v>
      </c>
      <c r="B24" s="131" t="s">
        <v>32</v>
      </c>
      <c r="C24" s="132">
        <v>77.599999999999994</v>
      </c>
      <c r="D24" s="136" t="s">
        <v>32</v>
      </c>
      <c r="E24" s="134" t="s">
        <v>32</v>
      </c>
      <c r="F24" s="131" t="s">
        <v>32</v>
      </c>
      <c r="G24" s="133" t="s">
        <v>32</v>
      </c>
    </row>
    <row r="25" spans="1:7" x14ac:dyDescent="0.25">
      <c r="A25" s="130">
        <v>41113</v>
      </c>
      <c r="B25" s="131" t="s">
        <v>32</v>
      </c>
      <c r="C25" s="132">
        <v>74.7</v>
      </c>
      <c r="D25" s="136" t="s">
        <v>32</v>
      </c>
      <c r="E25" s="134" t="s">
        <v>32</v>
      </c>
      <c r="F25" s="131" t="s">
        <v>32</v>
      </c>
      <c r="G25" s="133" t="s">
        <v>32</v>
      </c>
    </row>
    <row r="26" spans="1:7" x14ac:dyDescent="0.25">
      <c r="A26" s="130">
        <v>41114</v>
      </c>
      <c r="B26" s="131" t="s">
        <v>32</v>
      </c>
      <c r="C26" s="132">
        <v>73</v>
      </c>
      <c r="D26" s="136" t="s">
        <v>32</v>
      </c>
      <c r="E26" s="134" t="s">
        <v>32</v>
      </c>
      <c r="F26" s="131" t="s">
        <v>32</v>
      </c>
      <c r="G26" s="133" t="s">
        <v>32</v>
      </c>
    </row>
    <row r="27" spans="1:7" x14ac:dyDescent="0.25">
      <c r="A27" s="130">
        <v>41116</v>
      </c>
      <c r="B27" s="131">
        <v>8.3333333333331563</v>
      </c>
      <c r="C27" s="132">
        <v>71</v>
      </c>
      <c r="D27" s="136">
        <v>51119.999999998923</v>
      </c>
      <c r="E27" s="134">
        <v>0</v>
      </c>
      <c r="F27" s="131">
        <v>16.066666666666666</v>
      </c>
      <c r="G27" s="133">
        <v>11.925083333333335</v>
      </c>
    </row>
    <row r="28" spans="1:7" x14ac:dyDescent="0.25">
      <c r="A28" s="130">
        <v>41117</v>
      </c>
      <c r="B28" s="131">
        <v>5.9999999999993392</v>
      </c>
      <c r="C28" s="132">
        <v>68.2</v>
      </c>
      <c r="D28" s="136">
        <v>35354.879999996112</v>
      </c>
      <c r="E28" s="134">
        <v>0</v>
      </c>
      <c r="F28" s="131">
        <v>17.979166666666668</v>
      </c>
      <c r="G28" s="133">
        <v>12.754791666666669</v>
      </c>
    </row>
    <row r="29" spans="1:7" x14ac:dyDescent="0.25">
      <c r="A29" s="130">
        <v>41118</v>
      </c>
      <c r="B29" s="131">
        <v>6.0000000000002274</v>
      </c>
      <c r="C29" s="132">
        <v>65.099999999999994</v>
      </c>
      <c r="D29" s="136">
        <v>33747.840000001277</v>
      </c>
      <c r="E29" s="131">
        <v>0</v>
      </c>
      <c r="F29" s="131">
        <v>18.008333333333336</v>
      </c>
      <c r="G29" s="133">
        <v>13.411625000000003</v>
      </c>
    </row>
    <row r="30" spans="1:7" x14ac:dyDescent="0.25">
      <c r="A30" s="130">
        <v>41119</v>
      </c>
      <c r="B30" s="131">
        <v>4.0000000000004476</v>
      </c>
      <c r="C30" s="132">
        <v>62.1</v>
      </c>
      <c r="D30" s="136">
        <v>21461.760000002403</v>
      </c>
      <c r="E30" s="131">
        <v>0</v>
      </c>
      <c r="F30" s="131">
        <v>16.94166666666667</v>
      </c>
      <c r="G30" s="133">
        <v>13.512</v>
      </c>
    </row>
    <row r="31" spans="1:7" x14ac:dyDescent="0.25">
      <c r="A31" s="130">
        <v>41120</v>
      </c>
      <c r="B31" s="131">
        <v>4.6666666666668926</v>
      </c>
      <c r="C31" s="132">
        <v>60.6</v>
      </c>
      <c r="D31" s="136">
        <v>24433.920000001184</v>
      </c>
      <c r="E31" s="131">
        <v>0</v>
      </c>
      <c r="F31" s="131">
        <v>14.829166666666667</v>
      </c>
      <c r="G31" s="133">
        <v>12.790041666666667</v>
      </c>
    </row>
    <row r="32" spans="1:7" x14ac:dyDescent="0.25">
      <c r="A32" s="130">
        <v>41121</v>
      </c>
      <c r="B32" s="131">
        <v>5.6000000000002714</v>
      </c>
      <c r="C32" s="132">
        <v>58.8</v>
      </c>
      <c r="D32" s="136">
        <v>28449.792000001376</v>
      </c>
      <c r="E32" s="131">
        <v>0</v>
      </c>
      <c r="F32" s="131">
        <v>13.47083333333333</v>
      </c>
      <c r="G32" s="133">
        <v>12.588458333333335</v>
      </c>
    </row>
    <row r="33" spans="1:7" x14ac:dyDescent="0.25">
      <c r="A33" s="130">
        <v>41122</v>
      </c>
      <c r="B33" s="131">
        <v>5.6000000000002714</v>
      </c>
      <c r="C33" s="132">
        <v>56.4</v>
      </c>
      <c r="D33" s="136">
        <v>27288.576000001325</v>
      </c>
      <c r="E33" s="131">
        <v>0</v>
      </c>
      <c r="F33" s="131">
        <v>14.299999999999997</v>
      </c>
      <c r="G33" s="133">
        <v>12.121083333333331</v>
      </c>
    </row>
    <row r="34" spans="1:7" x14ac:dyDescent="0.25">
      <c r="A34" s="130">
        <v>41123</v>
      </c>
      <c r="B34" s="131">
        <v>5.333333333332746</v>
      </c>
      <c r="C34" s="132">
        <v>54.6</v>
      </c>
      <c r="D34" s="136">
        <v>25159.679999997232</v>
      </c>
      <c r="E34" s="131">
        <v>1.7</v>
      </c>
      <c r="F34" s="131">
        <v>15.904166666666667</v>
      </c>
      <c r="G34" s="133">
        <v>12.011166666666666</v>
      </c>
    </row>
    <row r="35" spans="1:7" x14ac:dyDescent="0.25">
      <c r="A35" s="130">
        <v>41124</v>
      </c>
      <c r="B35" s="131">
        <v>4.3333333333328561</v>
      </c>
      <c r="C35" s="132">
        <v>54</v>
      </c>
      <c r="D35" s="136">
        <v>20217.599999997772</v>
      </c>
      <c r="E35" s="131">
        <v>9.1999999999999993</v>
      </c>
      <c r="F35" s="131">
        <v>11.25</v>
      </c>
      <c r="G35" s="135">
        <v>11.260291666666667</v>
      </c>
    </row>
    <row r="36" spans="1:7" x14ac:dyDescent="0.25">
      <c r="A36" s="130">
        <v>41125</v>
      </c>
      <c r="B36" s="131">
        <v>6.000000000000079</v>
      </c>
      <c r="C36" s="132">
        <v>54.1</v>
      </c>
      <c r="D36" s="136">
        <v>28045.44000000037</v>
      </c>
      <c r="E36" s="131">
        <v>0</v>
      </c>
      <c r="F36" s="131">
        <v>10.841666666666667</v>
      </c>
      <c r="G36" s="133">
        <v>10.846541666666667</v>
      </c>
    </row>
    <row r="37" spans="1:7" x14ac:dyDescent="0.25">
      <c r="A37" s="130">
        <v>41126</v>
      </c>
      <c r="B37" s="131">
        <v>5.2000000000003155</v>
      </c>
      <c r="C37" s="132">
        <v>53</v>
      </c>
      <c r="D37" s="136">
        <v>23811.840000001444</v>
      </c>
      <c r="E37" s="131">
        <v>0</v>
      </c>
      <c r="F37" s="131">
        <v>11.9375</v>
      </c>
      <c r="G37" s="135">
        <v>10.935291666666664</v>
      </c>
    </row>
    <row r="38" spans="1:7" x14ac:dyDescent="0.25">
      <c r="A38" s="130">
        <v>41127</v>
      </c>
      <c r="B38" s="131">
        <v>4.8000000000003595</v>
      </c>
      <c r="C38" s="132">
        <v>51.2</v>
      </c>
      <c r="D38" s="136">
        <v>21233.66400000159</v>
      </c>
      <c r="E38" s="131">
        <v>0</v>
      </c>
      <c r="F38" s="131">
        <v>10.979166666666666</v>
      </c>
      <c r="G38" s="133">
        <v>10.095625000000002</v>
      </c>
    </row>
    <row r="39" spans="1:7" x14ac:dyDescent="0.25">
      <c r="A39" s="130">
        <v>41128</v>
      </c>
      <c r="B39" s="131">
        <v>4.7999999999994714</v>
      </c>
      <c r="C39" s="132">
        <v>49.9</v>
      </c>
      <c r="D39" s="136">
        <v>20694.527999997721</v>
      </c>
      <c r="E39" s="131">
        <v>1</v>
      </c>
      <c r="F39" s="131">
        <v>15.983333333333329</v>
      </c>
      <c r="G39" s="133">
        <v>11.151375</v>
      </c>
    </row>
    <row r="40" spans="1:7" x14ac:dyDescent="0.25">
      <c r="A40" s="130">
        <v>41129</v>
      </c>
      <c r="B40" s="131">
        <v>6.4000000000001833</v>
      </c>
      <c r="C40" s="132">
        <v>50.3</v>
      </c>
      <c r="D40" s="136">
        <v>27813.888000000799</v>
      </c>
      <c r="E40" s="131">
        <v>11.3</v>
      </c>
      <c r="F40" s="131">
        <v>15.191666666666668</v>
      </c>
      <c r="G40" s="133">
        <v>12.143666666666666</v>
      </c>
    </row>
    <row r="41" spans="1:7" x14ac:dyDescent="0.25">
      <c r="A41" s="130">
        <v>41130</v>
      </c>
      <c r="B41" s="131">
        <v>18.000000000000682</v>
      </c>
      <c r="C41" s="132">
        <v>52.1</v>
      </c>
      <c r="D41" s="136">
        <v>81025.920000003069</v>
      </c>
      <c r="E41" s="131">
        <v>6</v>
      </c>
      <c r="F41" s="131">
        <v>14.683333333333339</v>
      </c>
      <c r="G41" s="133">
        <v>11.68425</v>
      </c>
    </row>
    <row r="42" spans="1:7" x14ac:dyDescent="0.25">
      <c r="A42" s="130">
        <v>41131</v>
      </c>
      <c r="B42" s="131">
        <v>5.5999999999993832</v>
      </c>
      <c r="C42" s="132">
        <v>52.4</v>
      </c>
      <c r="D42" s="136">
        <v>25353.215999997206</v>
      </c>
      <c r="E42" s="131">
        <v>0</v>
      </c>
      <c r="F42" s="131">
        <v>14.454166666666666</v>
      </c>
      <c r="G42" s="133">
        <v>11.565708333333335</v>
      </c>
    </row>
    <row r="43" spans="1:7" x14ac:dyDescent="0.25">
      <c r="A43" s="130">
        <v>41132</v>
      </c>
      <c r="B43" s="131">
        <v>4.3333333333328561</v>
      </c>
      <c r="C43" s="132">
        <v>50.6</v>
      </c>
      <c r="D43" s="136">
        <v>18944.639999997911</v>
      </c>
      <c r="E43" s="131">
        <v>0</v>
      </c>
      <c r="F43" s="134">
        <v>12.725000000000001</v>
      </c>
      <c r="G43" s="133">
        <v>11.461083333333333</v>
      </c>
    </row>
    <row r="44" spans="1:7" x14ac:dyDescent="0.25">
      <c r="A44" s="130">
        <v>41133</v>
      </c>
      <c r="B44" s="131">
        <v>3.1999999999996476</v>
      </c>
      <c r="C44" s="132">
        <v>48.4</v>
      </c>
      <c r="D44" s="136">
        <v>13381.631999998526</v>
      </c>
      <c r="E44" s="131">
        <v>0</v>
      </c>
      <c r="F44" s="134">
        <v>12.024999999999999</v>
      </c>
      <c r="G44" s="133">
        <v>11.222</v>
      </c>
    </row>
    <row r="45" spans="1:7" x14ac:dyDescent="0.25">
      <c r="A45" s="130">
        <v>41134</v>
      </c>
      <c r="B45" s="131">
        <v>4.7999999999994714</v>
      </c>
      <c r="C45" s="132">
        <v>47</v>
      </c>
      <c r="D45" s="136">
        <v>19491.839999997854</v>
      </c>
      <c r="E45" s="131">
        <v>0</v>
      </c>
      <c r="F45" s="134">
        <v>14.025</v>
      </c>
      <c r="G45" s="133">
        <v>11.490416666666667</v>
      </c>
    </row>
    <row r="46" spans="1:7" x14ac:dyDescent="0.25">
      <c r="A46" s="130">
        <v>41135</v>
      </c>
      <c r="B46" s="131">
        <v>4.0000000000002993</v>
      </c>
      <c r="C46" s="132">
        <v>45.3</v>
      </c>
      <c r="D46" s="136">
        <v>15655.680000001172</v>
      </c>
      <c r="E46" s="131">
        <v>0</v>
      </c>
      <c r="F46" s="134">
        <v>12.341666666666663</v>
      </c>
      <c r="G46" s="133">
        <v>11.393000000000001</v>
      </c>
    </row>
    <row r="47" spans="1:7" x14ac:dyDescent="0.25">
      <c r="A47" s="130">
        <v>41136</v>
      </c>
      <c r="B47" s="131">
        <v>3.6666666666670027</v>
      </c>
      <c r="C47" s="132">
        <v>43.8</v>
      </c>
      <c r="D47" s="136">
        <v>13875.84000000127</v>
      </c>
      <c r="E47" s="131">
        <v>0</v>
      </c>
      <c r="F47" s="134">
        <v>14.54166666666667</v>
      </c>
      <c r="G47" s="133">
        <v>11.591958333333332</v>
      </c>
    </row>
    <row r="48" spans="1:7" x14ac:dyDescent="0.25">
      <c r="A48" s="130">
        <v>41137</v>
      </c>
      <c r="B48" s="131">
        <v>3.3333333333329662</v>
      </c>
      <c r="C48" s="132">
        <v>42.4</v>
      </c>
      <c r="D48" s="136">
        <v>12211.199999998655</v>
      </c>
      <c r="E48" s="131">
        <v>0</v>
      </c>
      <c r="F48" s="134">
        <v>13.53333333333333</v>
      </c>
      <c r="G48" s="133">
        <v>11.70645833333333</v>
      </c>
    </row>
    <row r="49" spans="1:7" x14ac:dyDescent="0.25">
      <c r="A49" s="130">
        <v>41138</v>
      </c>
      <c r="B49" s="131" t="s">
        <v>32</v>
      </c>
      <c r="C49" s="132">
        <v>41.1</v>
      </c>
      <c r="D49" s="136" t="s">
        <v>32</v>
      </c>
      <c r="E49" s="131">
        <v>0.7</v>
      </c>
      <c r="F49" s="134">
        <v>12.550000000000004</v>
      </c>
      <c r="G49" s="133">
        <v>11.390041666666667</v>
      </c>
    </row>
    <row r="50" spans="1:7" x14ac:dyDescent="0.25">
      <c r="A50" s="130">
        <v>41138</v>
      </c>
      <c r="B50" s="131">
        <v>4</v>
      </c>
      <c r="C50" s="132">
        <v>41.1</v>
      </c>
      <c r="D50" s="136">
        <v>14204.16</v>
      </c>
      <c r="E50" s="131">
        <v>0.7</v>
      </c>
      <c r="F50" s="134">
        <v>12.550000000000004</v>
      </c>
      <c r="G50" s="133">
        <v>11.390041666666667</v>
      </c>
    </row>
    <row r="51" spans="1:7" x14ac:dyDescent="0.25">
      <c r="A51" s="130">
        <v>41139</v>
      </c>
      <c r="B51" s="131" t="s">
        <v>32</v>
      </c>
      <c r="C51" s="132">
        <v>40.200000000000003</v>
      </c>
      <c r="D51" s="136" t="s">
        <v>32</v>
      </c>
      <c r="E51" s="131">
        <v>0.7</v>
      </c>
      <c r="F51" s="134">
        <v>11.758333333333333</v>
      </c>
      <c r="G51" s="133">
        <v>10.620083333333335</v>
      </c>
    </row>
    <row r="52" spans="1:7" x14ac:dyDescent="0.25">
      <c r="A52" s="130">
        <v>41139</v>
      </c>
      <c r="B52" s="131">
        <v>7</v>
      </c>
      <c r="C52" s="132">
        <v>40.200000000000003</v>
      </c>
      <c r="D52" s="136">
        <v>24312.960000000006</v>
      </c>
      <c r="E52" s="131">
        <v>0.7</v>
      </c>
      <c r="F52" s="134">
        <v>11.758333333333333</v>
      </c>
      <c r="G52" s="133">
        <v>10.620083333333335</v>
      </c>
    </row>
    <row r="53" spans="1:7" x14ac:dyDescent="0.25">
      <c r="A53" s="130">
        <v>41140</v>
      </c>
      <c r="B53" s="131">
        <v>4</v>
      </c>
      <c r="C53" s="132">
        <v>39.4</v>
      </c>
      <c r="D53" s="136">
        <v>13616.64</v>
      </c>
      <c r="E53" s="131">
        <v>0.5</v>
      </c>
      <c r="F53" s="134">
        <v>11.354166666666666</v>
      </c>
      <c r="G53" s="133">
        <v>10.479125</v>
      </c>
    </row>
    <row r="54" spans="1:7" x14ac:dyDescent="0.25">
      <c r="A54" s="130">
        <v>41141</v>
      </c>
      <c r="B54" s="131">
        <v>3</v>
      </c>
      <c r="C54" s="132">
        <v>39</v>
      </c>
      <c r="D54" s="136">
        <v>10108.799999999999</v>
      </c>
      <c r="E54" s="131">
        <v>0</v>
      </c>
      <c r="F54" s="134">
        <v>12.491666666666667</v>
      </c>
      <c r="G54" s="133">
        <v>10.251916666666665</v>
      </c>
    </row>
    <row r="55" spans="1:7" x14ac:dyDescent="0.25">
      <c r="A55" s="130">
        <v>41142</v>
      </c>
      <c r="B55" s="131">
        <v>3</v>
      </c>
      <c r="C55" s="132">
        <v>38.5</v>
      </c>
      <c r="D55" s="136">
        <v>9979.2000000000007</v>
      </c>
      <c r="E55" s="131">
        <v>0</v>
      </c>
      <c r="F55" s="134">
        <v>12.783333333333333</v>
      </c>
      <c r="G55" s="133">
        <v>10.775374999999999</v>
      </c>
    </row>
    <row r="56" spans="1:7" x14ac:dyDescent="0.25">
      <c r="A56" s="130">
        <v>41143</v>
      </c>
      <c r="B56" s="131">
        <v>2</v>
      </c>
      <c r="C56" s="132">
        <v>38.299999999999997</v>
      </c>
      <c r="D56" s="136">
        <v>6618.24</v>
      </c>
      <c r="E56" s="131">
        <v>0</v>
      </c>
      <c r="F56" s="131">
        <v>13.816666666666668</v>
      </c>
      <c r="G56" s="133">
        <v>11.300291666666668</v>
      </c>
    </row>
    <row r="57" spans="1:7" x14ac:dyDescent="0.25">
      <c r="A57" s="130">
        <v>41144</v>
      </c>
      <c r="B57" s="131">
        <v>1</v>
      </c>
      <c r="C57" s="132">
        <v>37.4</v>
      </c>
      <c r="D57" s="136">
        <v>3231.3599999999997</v>
      </c>
      <c r="E57" s="131">
        <v>0</v>
      </c>
      <c r="F57" s="134">
        <v>11.033333333333333</v>
      </c>
      <c r="G57" s="133">
        <v>10.441041666666667</v>
      </c>
    </row>
    <row r="58" spans="1:7" x14ac:dyDescent="0.25">
      <c r="A58" s="130">
        <v>41145</v>
      </c>
      <c r="B58" s="131">
        <v>3</v>
      </c>
      <c r="C58" s="132">
        <v>36.9</v>
      </c>
      <c r="D58" s="136">
        <v>9564.48</v>
      </c>
      <c r="E58" s="131">
        <v>0</v>
      </c>
      <c r="F58" s="131">
        <v>13.008333333333333</v>
      </c>
      <c r="G58" s="133">
        <v>10.406875000000001</v>
      </c>
    </row>
    <row r="59" spans="1:7" x14ac:dyDescent="0.25">
      <c r="A59" s="130">
        <v>41146</v>
      </c>
      <c r="B59" s="131">
        <v>1</v>
      </c>
      <c r="C59" s="132">
        <v>36.200000000000003</v>
      </c>
      <c r="D59" s="136">
        <v>3127.6800000000003</v>
      </c>
      <c r="E59" s="131">
        <v>0.2</v>
      </c>
      <c r="F59" s="131">
        <v>12.808333333333332</v>
      </c>
      <c r="G59" s="133">
        <v>10.603541666666668</v>
      </c>
    </row>
    <row r="60" spans="1:7" x14ac:dyDescent="0.25">
      <c r="A60" s="130">
        <v>41147</v>
      </c>
      <c r="B60" s="131">
        <v>2</v>
      </c>
      <c r="C60" s="132">
        <v>35.6</v>
      </c>
      <c r="D60" s="136">
        <v>6151.68</v>
      </c>
      <c r="E60" s="131">
        <v>0</v>
      </c>
      <c r="F60" s="131">
        <v>8.875</v>
      </c>
      <c r="G60" s="133">
        <v>9.7308333333333348</v>
      </c>
    </row>
    <row r="61" spans="1:7" x14ac:dyDescent="0.25">
      <c r="A61" s="130">
        <v>41148</v>
      </c>
      <c r="B61" s="131">
        <v>1</v>
      </c>
      <c r="C61" s="132">
        <v>35.6</v>
      </c>
      <c r="D61" s="136">
        <v>3075.84</v>
      </c>
      <c r="E61" s="131">
        <v>12.999999999999996</v>
      </c>
      <c r="F61" s="131">
        <v>8.0333333333333332</v>
      </c>
      <c r="G61" s="133">
        <v>8.9608749999999997</v>
      </c>
    </row>
    <row r="62" spans="1:7" x14ac:dyDescent="0.25">
      <c r="A62" s="130">
        <v>41149</v>
      </c>
      <c r="B62" s="131">
        <v>3</v>
      </c>
      <c r="C62" s="132">
        <v>40.1</v>
      </c>
      <c r="D62" s="136">
        <v>10393.920000000002</v>
      </c>
      <c r="E62" s="131">
        <v>13.499999999999996</v>
      </c>
      <c r="F62" s="131">
        <v>6.4250000000000007</v>
      </c>
      <c r="G62" s="133">
        <v>7.9309583333333329</v>
      </c>
    </row>
    <row r="63" spans="1:7" x14ac:dyDescent="0.25">
      <c r="A63" s="130">
        <v>41150</v>
      </c>
      <c r="B63" s="131">
        <v>4</v>
      </c>
      <c r="C63" s="132">
        <v>47.8</v>
      </c>
      <c r="D63" s="136">
        <v>16519.68</v>
      </c>
      <c r="E63" s="131">
        <v>0.2</v>
      </c>
      <c r="F63" s="131">
        <v>5.45</v>
      </c>
      <c r="G63" s="133">
        <v>7.0867083333333314</v>
      </c>
    </row>
    <row r="64" spans="1:7" x14ac:dyDescent="0.25">
      <c r="A64" s="130">
        <v>41151</v>
      </c>
      <c r="B64" s="131">
        <v>6</v>
      </c>
      <c r="C64" s="132">
        <v>49</v>
      </c>
      <c r="D64" s="136">
        <v>25401.600000000002</v>
      </c>
      <c r="E64" s="131">
        <v>0</v>
      </c>
      <c r="F64" s="131">
        <v>7.5416666666666679</v>
      </c>
      <c r="G64" s="133">
        <v>7.1783749999999991</v>
      </c>
    </row>
    <row r="65" spans="1:7" x14ac:dyDescent="0.25">
      <c r="A65" s="130">
        <v>41152</v>
      </c>
      <c r="B65" s="131">
        <v>3</v>
      </c>
      <c r="C65" s="132">
        <v>46.6</v>
      </c>
      <c r="D65" s="136">
        <v>12078.720000000001</v>
      </c>
      <c r="E65" s="131">
        <v>0</v>
      </c>
      <c r="F65" s="131">
        <v>9.4791666666666661</v>
      </c>
      <c r="G65" s="133">
        <v>7.6787916666666662</v>
      </c>
    </row>
    <row r="66" spans="1:7" x14ac:dyDescent="0.25">
      <c r="A66" s="130">
        <v>41153</v>
      </c>
      <c r="B66" s="131">
        <v>6</v>
      </c>
      <c r="C66" s="132">
        <v>44</v>
      </c>
      <c r="D66" s="136">
        <v>22809.599999999999</v>
      </c>
      <c r="E66" s="131">
        <v>0</v>
      </c>
      <c r="F66" s="131">
        <v>9.5333333333333332</v>
      </c>
      <c r="G66" s="133">
        <v>7.6619166666666674</v>
      </c>
    </row>
    <row r="67" spans="1:7" x14ac:dyDescent="0.25">
      <c r="A67" s="130">
        <v>41154</v>
      </c>
      <c r="B67" s="131">
        <v>2</v>
      </c>
      <c r="C67" s="132">
        <v>42.3</v>
      </c>
      <c r="D67" s="136">
        <v>7309.4400000000005</v>
      </c>
      <c r="E67" s="131">
        <v>0.7</v>
      </c>
      <c r="F67" s="131">
        <v>9.9874999999999989</v>
      </c>
      <c r="G67" s="133">
        <v>7.7861666666666673</v>
      </c>
    </row>
    <row r="68" spans="1:7" x14ac:dyDescent="0.25">
      <c r="A68" s="130">
        <v>41155</v>
      </c>
      <c r="B68" s="131">
        <v>4</v>
      </c>
      <c r="C68" s="132">
        <v>41.3</v>
      </c>
      <c r="D68" s="136">
        <v>14273.28</v>
      </c>
      <c r="E68" s="131">
        <v>0</v>
      </c>
      <c r="F68" s="131">
        <v>8.4500000000000011</v>
      </c>
      <c r="G68" s="133">
        <v>7.4473749999999974</v>
      </c>
    </row>
    <row r="69" spans="1:7" x14ac:dyDescent="0.25">
      <c r="A69" s="130">
        <v>41156</v>
      </c>
      <c r="B69" s="131">
        <v>3</v>
      </c>
      <c r="C69" s="132">
        <v>42</v>
      </c>
      <c r="D69" s="136">
        <v>10886.400000000001</v>
      </c>
      <c r="E69" s="131">
        <v>3.8</v>
      </c>
      <c r="F69" s="131">
        <v>11.745833333333335</v>
      </c>
      <c r="G69" s="133">
        <v>8.3484583333333333</v>
      </c>
    </row>
    <row r="70" spans="1:7" x14ac:dyDescent="0.25">
      <c r="A70" s="130">
        <v>41157</v>
      </c>
      <c r="B70" s="131">
        <v>4</v>
      </c>
      <c r="C70" s="132">
        <v>43.3</v>
      </c>
      <c r="D70" s="136">
        <v>14964.48</v>
      </c>
      <c r="E70" s="131">
        <v>0.2</v>
      </c>
      <c r="F70" s="131">
        <v>12.125000000000002</v>
      </c>
      <c r="G70" s="133">
        <v>8.3696666666666655</v>
      </c>
    </row>
    <row r="71" spans="1:7" x14ac:dyDescent="0.25">
      <c r="A71" s="130">
        <v>41158</v>
      </c>
      <c r="B71" s="131">
        <v>3</v>
      </c>
      <c r="C71" s="132">
        <v>45</v>
      </c>
      <c r="D71" s="136">
        <v>11664</v>
      </c>
      <c r="E71" s="131">
        <v>0.2</v>
      </c>
      <c r="F71" s="131">
        <v>9.9791666666666661</v>
      </c>
      <c r="G71" s="133">
        <v>8.0224999999999991</v>
      </c>
    </row>
    <row r="72" spans="1:7" x14ac:dyDescent="0.25">
      <c r="A72" s="130">
        <v>41159</v>
      </c>
      <c r="B72" s="131">
        <v>4</v>
      </c>
      <c r="C72" s="132">
        <v>45.5</v>
      </c>
      <c r="D72" s="136">
        <v>15724.800000000001</v>
      </c>
      <c r="E72" s="131">
        <v>0</v>
      </c>
      <c r="F72" s="131">
        <v>4.45</v>
      </c>
      <c r="G72" s="133">
        <v>6.8189999999999991</v>
      </c>
    </row>
    <row r="73" spans="1:7" x14ac:dyDescent="0.25">
      <c r="A73" s="130">
        <v>41160</v>
      </c>
      <c r="B73" s="131">
        <v>3</v>
      </c>
      <c r="C73" s="132">
        <v>45</v>
      </c>
      <c r="D73" s="136">
        <v>11664</v>
      </c>
      <c r="E73" s="131">
        <v>0</v>
      </c>
      <c r="F73" s="131">
        <v>4.5916666666666659</v>
      </c>
      <c r="G73" s="133">
        <v>6.0629166666666663</v>
      </c>
    </row>
    <row r="74" spans="1:7" ht="16.5" thickBot="1" x14ac:dyDescent="0.3">
      <c r="A74" s="130">
        <v>41161</v>
      </c>
      <c r="B74" s="131">
        <v>5</v>
      </c>
      <c r="C74" s="132">
        <v>44.2</v>
      </c>
      <c r="D74" s="136">
        <v>19094.400000000001</v>
      </c>
      <c r="E74" s="131">
        <v>4.8999999999999995</v>
      </c>
      <c r="F74" s="131">
        <v>3.7791666666666663</v>
      </c>
      <c r="G74" s="133">
        <v>5.9530416666666666</v>
      </c>
    </row>
    <row r="75" spans="1:7" x14ac:dyDescent="0.25">
      <c r="A75" s="79" t="s">
        <v>413</v>
      </c>
      <c r="B75" s="129">
        <f>AVERAGE(B3:B74)</f>
        <v>6.8999999999999817</v>
      </c>
    </row>
    <row r="76" spans="1:7" x14ac:dyDescent="0.25">
      <c r="A76" s="127"/>
      <c r="B76" s="128"/>
    </row>
    <row r="77" spans="1:7" ht="16.5" thickBot="1" x14ac:dyDescent="0.3">
      <c r="A77" s="86" t="s">
        <v>414</v>
      </c>
      <c r="B77" s="87">
        <f>74-3</f>
        <v>71</v>
      </c>
    </row>
  </sheetData>
  <sortState ref="A3:G84">
    <sortCondition ref="A37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B1" sqref="B1"/>
    </sheetView>
  </sheetViews>
  <sheetFormatPr defaultRowHeight="15.75" x14ac:dyDescent="0.25"/>
  <cols>
    <col min="1" max="4" width="9.88671875" style="71" customWidth="1"/>
    <col min="5" max="6" width="10.44140625" style="71" customWidth="1"/>
    <col min="7" max="7" width="10.5546875" style="71" customWidth="1"/>
    <col min="8" max="16384" width="8.88671875" style="71"/>
  </cols>
  <sheetData>
    <row r="1" spans="1:7" x14ac:dyDescent="0.25">
      <c r="A1" s="70" t="s">
        <v>43</v>
      </c>
    </row>
    <row r="2" spans="1:7" ht="78.75" x14ac:dyDescent="0.25">
      <c r="A2" s="72" t="s">
        <v>33</v>
      </c>
      <c r="B2" s="73" t="s">
        <v>34</v>
      </c>
      <c r="C2" s="74" t="s">
        <v>35</v>
      </c>
      <c r="D2" s="74" t="s">
        <v>36</v>
      </c>
      <c r="E2" s="73" t="s">
        <v>37</v>
      </c>
      <c r="F2" s="73" t="s">
        <v>38</v>
      </c>
      <c r="G2" s="73" t="s">
        <v>39</v>
      </c>
    </row>
    <row r="3" spans="1:7" x14ac:dyDescent="0.25">
      <c r="A3" s="75">
        <v>41087</v>
      </c>
      <c r="B3" s="76">
        <v>4</v>
      </c>
      <c r="C3" s="77" t="s">
        <v>32</v>
      </c>
      <c r="D3" s="77" t="s">
        <v>32</v>
      </c>
      <c r="E3" s="76">
        <v>0</v>
      </c>
      <c r="F3" s="76">
        <v>12.5</v>
      </c>
      <c r="G3" s="76">
        <v>15.3</v>
      </c>
    </row>
    <row r="4" spans="1:7" x14ac:dyDescent="0.25">
      <c r="A4" s="75">
        <v>41088</v>
      </c>
      <c r="B4" s="76">
        <v>2</v>
      </c>
      <c r="C4" s="77" t="s">
        <v>32</v>
      </c>
      <c r="D4" s="77" t="s">
        <v>32</v>
      </c>
      <c r="E4" s="76">
        <v>0</v>
      </c>
      <c r="F4" s="76">
        <v>15.3</v>
      </c>
      <c r="G4" s="76">
        <v>14.502041666666663</v>
      </c>
    </row>
    <row r="5" spans="1:7" x14ac:dyDescent="0.25">
      <c r="A5" s="75">
        <v>41089</v>
      </c>
      <c r="B5" s="76">
        <v>6</v>
      </c>
      <c r="C5" s="77" t="s">
        <v>32</v>
      </c>
      <c r="D5" s="77" t="s">
        <v>32</v>
      </c>
      <c r="E5" s="76">
        <v>1.4</v>
      </c>
      <c r="F5" s="76">
        <v>13.8</v>
      </c>
      <c r="G5" s="76">
        <v>14.418291666666674</v>
      </c>
    </row>
    <row r="6" spans="1:7" x14ac:dyDescent="0.25">
      <c r="A6" s="75">
        <v>41090</v>
      </c>
      <c r="B6" s="76">
        <v>5</v>
      </c>
      <c r="C6" s="77" t="s">
        <v>32</v>
      </c>
      <c r="D6" s="77" t="s">
        <v>32</v>
      </c>
      <c r="E6" s="78">
        <v>2.1</v>
      </c>
      <c r="F6" s="76">
        <v>11.3</v>
      </c>
      <c r="G6" s="76">
        <v>13.568458333333338</v>
      </c>
    </row>
    <row r="7" spans="1:7" x14ac:dyDescent="0.25">
      <c r="A7" s="75">
        <v>41091</v>
      </c>
      <c r="B7" s="76">
        <v>4</v>
      </c>
      <c r="C7" s="77" t="s">
        <v>32</v>
      </c>
      <c r="D7" s="77" t="s">
        <v>32</v>
      </c>
      <c r="E7" s="78">
        <v>0.89999999999999991</v>
      </c>
      <c r="F7" s="76">
        <v>14.637499999999998</v>
      </c>
      <c r="G7" s="76">
        <v>13.557</v>
      </c>
    </row>
    <row r="8" spans="1:7" x14ac:dyDescent="0.25">
      <c r="A8" s="75">
        <v>41092</v>
      </c>
      <c r="B8" s="76">
        <v>4</v>
      </c>
      <c r="C8" s="77" t="s">
        <v>32</v>
      </c>
      <c r="D8" s="77" t="s">
        <v>32</v>
      </c>
      <c r="E8" s="78">
        <v>10.399999999999999</v>
      </c>
      <c r="F8" s="76">
        <v>12.4625</v>
      </c>
      <c r="G8" s="76">
        <v>13.912666666666667</v>
      </c>
    </row>
    <row r="9" spans="1:7" x14ac:dyDescent="0.25">
      <c r="A9" s="75">
        <v>41093</v>
      </c>
      <c r="B9" s="76">
        <v>8</v>
      </c>
      <c r="C9" s="77" t="s">
        <v>32</v>
      </c>
      <c r="D9" s="77" t="s">
        <v>32</v>
      </c>
      <c r="E9" s="78">
        <v>0.2</v>
      </c>
      <c r="F9" s="76">
        <v>12.33333333333333</v>
      </c>
      <c r="G9" s="76">
        <v>13.038916666666665</v>
      </c>
    </row>
    <row r="10" spans="1:7" x14ac:dyDescent="0.25">
      <c r="A10" s="75">
        <v>41094</v>
      </c>
      <c r="B10" s="76">
        <v>5</v>
      </c>
      <c r="C10" s="77" t="s">
        <v>32</v>
      </c>
      <c r="D10" s="77" t="s">
        <v>32</v>
      </c>
      <c r="E10" s="78">
        <v>1.2</v>
      </c>
      <c r="F10" s="76">
        <v>10.783333333333331</v>
      </c>
      <c r="G10" s="76">
        <v>12.783583333333333</v>
      </c>
    </row>
    <row r="11" spans="1:7" x14ac:dyDescent="0.25">
      <c r="A11" s="75">
        <v>41095</v>
      </c>
      <c r="B11" s="76">
        <v>3</v>
      </c>
      <c r="C11" s="77" t="s">
        <v>32</v>
      </c>
      <c r="D11" s="77" t="s">
        <v>32</v>
      </c>
      <c r="E11" s="78">
        <v>0.7</v>
      </c>
      <c r="F11" s="76">
        <v>13.945833333333333</v>
      </c>
      <c r="G11" s="76">
        <v>13.208416666666665</v>
      </c>
    </row>
    <row r="12" spans="1:7" x14ac:dyDescent="0.25">
      <c r="A12" s="75">
        <v>41096</v>
      </c>
      <c r="B12" s="76">
        <v>4</v>
      </c>
      <c r="C12" s="77" t="s">
        <v>32</v>
      </c>
      <c r="D12" s="77" t="s">
        <v>32</v>
      </c>
      <c r="E12" s="78">
        <v>0.2</v>
      </c>
      <c r="F12" s="76">
        <v>16.645833333333336</v>
      </c>
      <c r="G12" s="76">
        <v>13.821041666666664</v>
      </c>
    </row>
    <row r="13" spans="1:7" x14ac:dyDescent="0.25">
      <c r="A13" s="75">
        <v>41097</v>
      </c>
      <c r="B13" s="76">
        <v>6</v>
      </c>
      <c r="C13" s="77" t="s">
        <v>32</v>
      </c>
      <c r="D13" s="77" t="s">
        <v>32</v>
      </c>
      <c r="E13" s="78">
        <v>0.2</v>
      </c>
      <c r="F13" s="76">
        <v>15.424999999999999</v>
      </c>
      <c r="G13" s="76">
        <v>14.262458333333333</v>
      </c>
    </row>
    <row r="14" spans="1:7" x14ac:dyDescent="0.25">
      <c r="A14" s="75">
        <v>41098</v>
      </c>
      <c r="B14" s="76">
        <v>5</v>
      </c>
      <c r="C14" s="77" t="s">
        <v>32</v>
      </c>
      <c r="D14" s="77" t="s">
        <v>32</v>
      </c>
      <c r="E14" s="78">
        <v>0</v>
      </c>
      <c r="F14" s="76">
        <v>14.174999999999999</v>
      </c>
      <c r="G14" s="76">
        <v>14.000458333333333</v>
      </c>
    </row>
    <row r="15" spans="1:7" x14ac:dyDescent="0.25">
      <c r="A15" s="75">
        <v>41099</v>
      </c>
      <c r="B15" s="76">
        <v>6</v>
      </c>
      <c r="C15" s="77" t="s">
        <v>32</v>
      </c>
      <c r="D15" s="77" t="s">
        <v>32</v>
      </c>
      <c r="E15" s="78">
        <v>0</v>
      </c>
      <c r="F15" s="76">
        <v>15.020833333333334</v>
      </c>
      <c r="G15" s="76">
        <v>14.086500000000001</v>
      </c>
    </row>
    <row r="16" spans="1:7" x14ac:dyDescent="0.25">
      <c r="A16" s="75">
        <v>41100</v>
      </c>
      <c r="B16" s="76">
        <v>14</v>
      </c>
      <c r="C16" s="77" t="s">
        <v>32</v>
      </c>
      <c r="D16" s="77" t="s">
        <v>32</v>
      </c>
      <c r="E16" s="78">
        <v>16.399999999999999</v>
      </c>
      <c r="F16" s="76">
        <v>10.641666666666667</v>
      </c>
      <c r="G16" s="76">
        <v>13.120375000000001</v>
      </c>
    </row>
    <row r="17" spans="1:7" x14ac:dyDescent="0.25">
      <c r="A17" s="75">
        <v>41101</v>
      </c>
      <c r="B17" s="76">
        <v>65</v>
      </c>
      <c r="C17" s="77" t="s">
        <v>32</v>
      </c>
      <c r="D17" s="77" t="s">
        <v>32</v>
      </c>
      <c r="E17" s="78">
        <v>7.5</v>
      </c>
      <c r="F17" s="76">
        <v>9.7416666666666671</v>
      </c>
      <c r="G17" s="76">
        <v>10.680666666666667</v>
      </c>
    </row>
    <row r="18" spans="1:7" x14ac:dyDescent="0.25">
      <c r="A18" s="75">
        <v>41102</v>
      </c>
      <c r="B18" s="76">
        <v>13</v>
      </c>
      <c r="C18" s="77" t="s">
        <v>32</v>
      </c>
      <c r="D18" s="77" t="s">
        <v>32</v>
      </c>
      <c r="E18" s="78">
        <v>0</v>
      </c>
      <c r="F18" s="76">
        <v>13.570833333333333</v>
      </c>
      <c r="G18" s="76">
        <v>11.515583333333334</v>
      </c>
    </row>
    <row r="19" spans="1:7" x14ac:dyDescent="0.25">
      <c r="A19" s="75">
        <v>41103</v>
      </c>
      <c r="B19" s="76">
        <v>12</v>
      </c>
      <c r="C19" s="77" t="s">
        <v>32</v>
      </c>
      <c r="D19" s="77" t="s">
        <v>32</v>
      </c>
      <c r="E19" s="78">
        <v>0</v>
      </c>
      <c r="F19" s="76">
        <v>14.420833333333336</v>
      </c>
      <c r="G19" s="76">
        <v>11.474125000000001</v>
      </c>
    </row>
    <row r="20" spans="1:7" x14ac:dyDescent="0.25">
      <c r="A20" s="75">
        <v>41104</v>
      </c>
      <c r="B20" s="76">
        <v>10</v>
      </c>
      <c r="C20" s="77" t="s">
        <v>32</v>
      </c>
      <c r="D20" s="77" t="s">
        <v>32</v>
      </c>
      <c r="E20" s="78">
        <v>0.2</v>
      </c>
      <c r="F20" s="76">
        <v>16.383333333333336</v>
      </c>
      <c r="G20" s="76">
        <v>12.151166666666667</v>
      </c>
    </row>
    <row r="21" spans="1:7" x14ac:dyDescent="0.25">
      <c r="A21" s="75">
        <v>41105</v>
      </c>
      <c r="B21" s="76">
        <v>9</v>
      </c>
      <c r="C21" s="77" t="s">
        <v>32</v>
      </c>
      <c r="D21" s="77" t="s">
        <v>32</v>
      </c>
      <c r="E21" s="78">
        <v>0.5</v>
      </c>
      <c r="F21" s="76">
        <v>15.308333333333332</v>
      </c>
      <c r="G21" s="76">
        <v>13.002000000000002</v>
      </c>
    </row>
    <row r="22" spans="1:7" x14ac:dyDescent="0.25">
      <c r="A22" s="75">
        <v>41106</v>
      </c>
      <c r="B22" s="76">
        <v>7</v>
      </c>
      <c r="C22" s="77" t="s">
        <v>32</v>
      </c>
      <c r="D22" s="77" t="s">
        <v>32</v>
      </c>
      <c r="E22" s="78">
        <v>7.5000000000000009</v>
      </c>
      <c r="F22" s="76">
        <v>13.991666666666669</v>
      </c>
      <c r="G22" s="76">
        <v>12.962541666666668</v>
      </c>
    </row>
    <row r="23" spans="1:7" x14ac:dyDescent="0.25">
      <c r="A23" s="75">
        <v>41107</v>
      </c>
      <c r="B23" s="76">
        <v>8</v>
      </c>
      <c r="C23" s="77" t="s">
        <v>32</v>
      </c>
      <c r="D23" s="77" t="s">
        <v>32</v>
      </c>
      <c r="E23" s="78">
        <v>0.4</v>
      </c>
      <c r="F23" s="76">
        <v>13.416666666666664</v>
      </c>
      <c r="G23" s="76">
        <v>12.866291666666662</v>
      </c>
    </row>
    <row r="24" spans="1:7" x14ac:dyDescent="0.25">
      <c r="A24" s="75">
        <v>41108</v>
      </c>
      <c r="B24" s="76">
        <v>11</v>
      </c>
      <c r="C24" s="77" t="s">
        <v>32</v>
      </c>
      <c r="D24" s="77" t="s">
        <v>32</v>
      </c>
      <c r="E24" s="78">
        <v>0</v>
      </c>
      <c r="F24" s="76">
        <v>14.183333333333337</v>
      </c>
      <c r="G24" s="76">
        <v>12.406416666666665</v>
      </c>
    </row>
    <row r="25" spans="1:7" x14ac:dyDescent="0.25">
      <c r="A25" s="75">
        <v>41109</v>
      </c>
      <c r="B25" s="76">
        <v>8</v>
      </c>
      <c r="C25" s="77" t="s">
        <v>32</v>
      </c>
      <c r="D25" s="77" t="s">
        <v>32</v>
      </c>
      <c r="E25" s="78">
        <v>0</v>
      </c>
      <c r="F25" s="76">
        <v>12.825000000000001</v>
      </c>
      <c r="G25" s="76">
        <v>12.401541666666665</v>
      </c>
    </row>
    <row r="26" spans="1:7" x14ac:dyDescent="0.25">
      <c r="A26" s="75">
        <v>41110</v>
      </c>
      <c r="B26" s="76">
        <v>10</v>
      </c>
      <c r="C26" s="77" t="s">
        <v>32</v>
      </c>
      <c r="D26" s="77" t="s">
        <v>32</v>
      </c>
      <c r="E26" s="78">
        <v>2.2000000000000002</v>
      </c>
      <c r="F26" s="76">
        <v>13.954166666666666</v>
      </c>
      <c r="G26" s="76">
        <v>12.651166666666668</v>
      </c>
    </row>
    <row r="27" spans="1:7" x14ac:dyDescent="0.25">
      <c r="A27" s="75">
        <v>41117</v>
      </c>
      <c r="B27" s="76">
        <v>5.2000000000003155</v>
      </c>
      <c r="C27" s="77" t="s">
        <v>32</v>
      </c>
      <c r="D27" s="77" t="s">
        <v>32</v>
      </c>
      <c r="E27" s="78">
        <v>0</v>
      </c>
      <c r="F27" s="76">
        <v>19.908333333333335</v>
      </c>
      <c r="G27" s="76">
        <v>14.583333333333336</v>
      </c>
    </row>
    <row r="28" spans="1:7" x14ac:dyDescent="0.25">
      <c r="A28" s="75">
        <v>41118</v>
      </c>
      <c r="B28" s="77">
        <v>4.7999999999994714</v>
      </c>
      <c r="C28" s="77" t="s">
        <v>32</v>
      </c>
      <c r="D28" s="77" t="s">
        <v>32</v>
      </c>
      <c r="E28" s="78">
        <v>0</v>
      </c>
      <c r="F28" s="76">
        <v>18.5</v>
      </c>
      <c r="G28" s="76">
        <v>15.603291666666671</v>
      </c>
    </row>
    <row r="29" spans="1:7" x14ac:dyDescent="0.25">
      <c r="A29" s="75">
        <v>41119</v>
      </c>
      <c r="B29" s="77">
        <v>3.3333333333329662</v>
      </c>
      <c r="C29" s="77" t="s">
        <v>32</v>
      </c>
      <c r="D29" s="77" t="s">
        <v>32</v>
      </c>
      <c r="E29" s="78">
        <v>0</v>
      </c>
      <c r="F29" s="76">
        <v>16.787500000000001</v>
      </c>
      <c r="G29" s="76">
        <v>15.879958333333333</v>
      </c>
    </row>
    <row r="30" spans="1:7" x14ac:dyDescent="0.25">
      <c r="A30" s="75">
        <v>41120</v>
      </c>
      <c r="B30" s="77">
        <v>4.0000000000002993</v>
      </c>
      <c r="C30" s="77" t="s">
        <v>32</v>
      </c>
      <c r="D30" s="77" t="s">
        <v>32</v>
      </c>
      <c r="E30" s="78">
        <v>0</v>
      </c>
      <c r="F30" s="76">
        <v>15.8125</v>
      </c>
      <c r="G30" s="76">
        <v>15.606666666666669</v>
      </c>
    </row>
    <row r="31" spans="1:7" x14ac:dyDescent="0.25">
      <c r="A31" s="75">
        <v>41121</v>
      </c>
      <c r="B31" s="77">
        <v>3.6666666666662628</v>
      </c>
      <c r="C31" s="77" t="s">
        <v>32</v>
      </c>
      <c r="D31" s="77" t="s">
        <v>32</v>
      </c>
      <c r="E31" s="78">
        <v>0</v>
      </c>
      <c r="F31" s="76">
        <v>14.520833333333334</v>
      </c>
      <c r="G31" s="76">
        <v>15.191541666666671</v>
      </c>
    </row>
    <row r="32" spans="1:7" x14ac:dyDescent="0.25">
      <c r="A32" s="75">
        <v>41122</v>
      </c>
      <c r="B32" s="77">
        <v>4.4000000000004036</v>
      </c>
      <c r="C32" s="77" t="s">
        <v>32</v>
      </c>
      <c r="D32" s="77" t="s">
        <v>32</v>
      </c>
      <c r="E32" s="78">
        <v>0</v>
      </c>
      <c r="F32" s="76">
        <v>14.320833333333333</v>
      </c>
      <c r="G32" s="76">
        <v>14.403916666666667</v>
      </c>
    </row>
    <row r="33" spans="1:7" x14ac:dyDescent="0.25">
      <c r="A33" s="75">
        <v>41123</v>
      </c>
      <c r="B33" s="77">
        <v>2.8000000000005798</v>
      </c>
      <c r="C33" s="77" t="s">
        <v>32</v>
      </c>
      <c r="D33" s="77" t="s">
        <v>32</v>
      </c>
      <c r="E33" s="78">
        <v>1.2</v>
      </c>
      <c r="F33" s="76">
        <v>14.070833333333331</v>
      </c>
      <c r="G33" s="76">
        <v>13.991875000000002</v>
      </c>
    </row>
    <row r="34" spans="1:7" x14ac:dyDescent="0.25">
      <c r="A34" s="75">
        <v>41124</v>
      </c>
      <c r="B34" s="76">
        <v>3.1999999999996476</v>
      </c>
      <c r="C34" s="77" t="s">
        <v>32</v>
      </c>
      <c r="D34" s="77" t="s">
        <v>32</v>
      </c>
      <c r="E34" s="78">
        <v>1.2</v>
      </c>
      <c r="F34" s="76">
        <v>12.195833333333333</v>
      </c>
      <c r="G34" s="76">
        <v>13.383250000000002</v>
      </c>
    </row>
    <row r="35" spans="1:7" x14ac:dyDescent="0.25">
      <c r="A35" s="75">
        <v>41125</v>
      </c>
      <c r="B35" s="76">
        <v>1.6666666666672232</v>
      </c>
      <c r="C35" s="77" t="s">
        <v>32</v>
      </c>
      <c r="D35" s="77" t="s">
        <v>32</v>
      </c>
      <c r="E35" s="76">
        <v>0</v>
      </c>
      <c r="F35" s="76">
        <v>11.5</v>
      </c>
      <c r="G35" s="76">
        <v>12.681291666666667</v>
      </c>
    </row>
    <row r="36" spans="1:7" x14ac:dyDescent="0.25">
      <c r="A36" s="75">
        <v>41126</v>
      </c>
      <c r="B36" s="76">
        <v>3.9999999999995595</v>
      </c>
      <c r="C36" s="77" t="s">
        <v>32</v>
      </c>
      <c r="D36" s="77" t="s">
        <v>32</v>
      </c>
      <c r="E36" s="76">
        <v>0.4</v>
      </c>
      <c r="F36" s="76">
        <v>10.754166666666665</v>
      </c>
      <c r="G36" s="76">
        <v>12.307499999999999</v>
      </c>
    </row>
    <row r="37" spans="1:7" x14ac:dyDescent="0.25">
      <c r="A37" s="75">
        <v>41127</v>
      </c>
      <c r="B37" s="76">
        <v>2.3999999999997357</v>
      </c>
      <c r="C37" s="77" t="s">
        <v>32</v>
      </c>
      <c r="D37" s="77" t="s">
        <v>32</v>
      </c>
      <c r="E37" s="76">
        <v>0</v>
      </c>
      <c r="F37" s="76">
        <v>13.937500000000002</v>
      </c>
      <c r="G37" s="76">
        <v>12.015249999999996</v>
      </c>
    </row>
    <row r="38" spans="1:7" x14ac:dyDescent="0.25">
      <c r="A38" s="75">
        <v>41128</v>
      </c>
      <c r="B38" s="76">
        <v>2.9999999999996696</v>
      </c>
      <c r="C38" s="77" t="s">
        <v>32</v>
      </c>
      <c r="D38" s="77" t="s">
        <v>32</v>
      </c>
      <c r="E38" s="76">
        <v>0.7</v>
      </c>
      <c r="F38" s="76">
        <v>17.583333333333332</v>
      </c>
      <c r="G38" s="76">
        <v>12.652875</v>
      </c>
    </row>
    <row r="39" spans="1:7" x14ac:dyDescent="0.25">
      <c r="A39" s="75">
        <v>41129</v>
      </c>
      <c r="B39" s="76">
        <v>1.9999999999997797</v>
      </c>
      <c r="C39" s="77" t="s">
        <v>32</v>
      </c>
      <c r="D39" s="77" t="s">
        <v>32</v>
      </c>
      <c r="E39" s="76">
        <v>4.4000000000000004</v>
      </c>
      <c r="F39" s="76">
        <v>15.270833333333336</v>
      </c>
      <c r="G39" s="76">
        <v>13.328208333333336</v>
      </c>
    </row>
    <row r="40" spans="1:7" x14ac:dyDescent="0.25">
      <c r="A40" s="75">
        <v>41130</v>
      </c>
      <c r="B40" s="76">
        <v>4.3333333333335968</v>
      </c>
      <c r="C40" s="77" t="s">
        <v>32</v>
      </c>
      <c r="D40" s="77" t="s">
        <v>32</v>
      </c>
      <c r="E40" s="76">
        <v>0</v>
      </c>
      <c r="F40" s="76">
        <v>14.404166666666667</v>
      </c>
      <c r="G40" s="76">
        <v>12.481708333333332</v>
      </c>
    </row>
    <row r="41" spans="1:7" x14ac:dyDescent="0.25">
      <c r="A41" s="75">
        <v>41131</v>
      </c>
      <c r="B41" s="76">
        <v>1.9999999999997797</v>
      </c>
      <c r="C41" s="77" t="s">
        <v>32</v>
      </c>
      <c r="D41" s="77" t="s">
        <v>32</v>
      </c>
      <c r="E41" s="76">
        <v>0</v>
      </c>
      <c r="F41" s="76">
        <v>15.5375</v>
      </c>
      <c r="G41" s="78">
        <v>12.8925</v>
      </c>
    </row>
    <row r="42" spans="1:7" x14ac:dyDescent="0.25">
      <c r="A42" s="75">
        <v>41132</v>
      </c>
      <c r="B42" s="76">
        <v>4.7999999999994714</v>
      </c>
      <c r="C42" s="77" t="s">
        <v>32</v>
      </c>
      <c r="D42" s="77" t="s">
        <v>32</v>
      </c>
      <c r="E42" s="76">
        <v>0</v>
      </c>
      <c r="F42" s="76">
        <v>14.1</v>
      </c>
      <c r="G42" s="76">
        <v>12.888250000000001</v>
      </c>
    </row>
    <row r="43" spans="1:7" x14ac:dyDescent="0.25">
      <c r="A43" s="75">
        <v>41133</v>
      </c>
      <c r="B43" s="76">
        <v>5.9999999999993392</v>
      </c>
      <c r="C43" s="77" t="s">
        <v>32</v>
      </c>
      <c r="D43" s="77" t="s">
        <v>32</v>
      </c>
      <c r="E43" s="76">
        <v>0</v>
      </c>
      <c r="F43" s="76">
        <v>12.454166666666667</v>
      </c>
      <c r="G43" s="78">
        <v>12.473833333333337</v>
      </c>
    </row>
    <row r="44" spans="1:7" x14ac:dyDescent="0.25">
      <c r="A44" s="75">
        <v>41134</v>
      </c>
      <c r="B44" s="76">
        <v>3.3333333333329662</v>
      </c>
      <c r="C44" s="77" t="s">
        <v>32</v>
      </c>
      <c r="D44" s="77" t="s">
        <v>32</v>
      </c>
      <c r="E44" s="76">
        <v>0</v>
      </c>
      <c r="F44" s="76">
        <v>15.4</v>
      </c>
      <c r="G44" s="76">
        <v>12.53825</v>
      </c>
    </row>
    <row r="45" spans="1:7" x14ac:dyDescent="0.25">
      <c r="A45" s="75">
        <v>41135</v>
      </c>
      <c r="B45" s="76">
        <v>1.9999999999997797</v>
      </c>
      <c r="C45" s="77" t="s">
        <v>32</v>
      </c>
      <c r="D45" s="77" t="s">
        <v>32</v>
      </c>
      <c r="E45" s="76">
        <v>0</v>
      </c>
      <c r="F45" s="76">
        <v>13.654166666666669</v>
      </c>
      <c r="G45" s="76">
        <v>12.342000000000001</v>
      </c>
    </row>
    <row r="46" spans="1:7" x14ac:dyDescent="0.25">
      <c r="A46" s="75">
        <v>41136</v>
      </c>
      <c r="B46" s="76">
        <v>3.1999999999996476</v>
      </c>
      <c r="C46" s="77" t="s">
        <v>32</v>
      </c>
      <c r="D46" s="77" t="s">
        <v>32</v>
      </c>
      <c r="E46" s="76">
        <v>0</v>
      </c>
      <c r="F46" s="76">
        <v>15.183333333333332</v>
      </c>
      <c r="G46" s="76">
        <v>11.958625</v>
      </c>
    </row>
    <row r="47" spans="1:7" x14ac:dyDescent="0.25">
      <c r="A47" s="75">
        <v>41137</v>
      </c>
      <c r="B47" s="76">
        <v>3.0000000000004095</v>
      </c>
      <c r="C47" s="77" t="s">
        <v>32</v>
      </c>
      <c r="D47" s="77" t="s">
        <v>32</v>
      </c>
      <c r="E47" s="76">
        <v>0</v>
      </c>
      <c r="F47" s="76">
        <v>15.654166666666663</v>
      </c>
      <c r="G47" s="76">
        <v>12.305458333333332</v>
      </c>
    </row>
    <row r="48" spans="1:7" x14ac:dyDescent="0.25">
      <c r="A48" s="75">
        <v>41138</v>
      </c>
      <c r="B48" s="76">
        <v>3.3333333333337065</v>
      </c>
      <c r="C48" s="77" t="s">
        <v>32</v>
      </c>
      <c r="D48" s="77" t="s">
        <v>32</v>
      </c>
      <c r="E48" s="76">
        <v>0.7</v>
      </c>
      <c r="F48" s="76">
        <v>13.908333333333333</v>
      </c>
      <c r="G48" s="76">
        <v>12.500166666666665</v>
      </c>
    </row>
    <row r="49" spans="1:7" x14ac:dyDescent="0.25">
      <c r="A49" s="75">
        <v>41139</v>
      </c>
      <c r="B49" s="76" t="s">
        <v>32</v>
      </c>
      <c r="C49" s="77" t="s">
        <v>32</v>
      </c>
      <c r="D49" s="77" t="s">
        <v>32</v>
      </c>
      <c r="E49" s="76">
        <v>0</v>
      </c>
      <c r="F49" s="78">
        <v>11.445833333333333</v>
      </c>
      <c r="G49" s="76">
        <v>11.705958333333335</v>
      </c>
    </row>
    <row r="50" spans="1:7" x14ac:dyDescent="0.25">
      <c r="A50" s="75">
        <v>41139</v>
      </c>
      <c r="B50" s="76">
        <v>2</v>
      </c>
      <c r="C50" s="77" t="s">
        <v>32</v>
      </c>
      <c r="D50" s="77" t="s">
        <v>32</v>
      </c>
      <c r="E50" s="76">
        <v>0</v>
      </c>
      <c r="F50" s="78">
        <v>11.4</v>
      </c>
      <c r="G50" s="76">
        <v>11.705958333333335</v>
      </c>
    </row>
    <row r="51" spans="1:7" x14ac:dyDescent="0.25">
      <c r="A51" s="75">
        <v>41140</v>
      </c>
      <c r="B51" s="76" t="s">
        <v>32</v>
      </c>
      <c r="C51" s="77" t="s">
        <v>32</v>
      </c>
      <c r="D51" s="77" t="s">
        <v>32</v>
      </c>
      <c r="E51" s="76">
        <v>0</v>
      </c>
      <c r="F51" s="78">
        <v>11.083333333333334</v>
      </c>
      <c r="G51" s="76">
        <v>11.064291666666668</v>
      </c>
    </row>
    <row r="52" spans="1:7" x14ac:dyDescent="0.25">
      <c r="A52" s="75">
        <v>41140</v>
      </c>
      <c r="B52" s="76">
        <v>2</v>
      </c>
      <c r="C52" s="77" t="s">
        <v>32</v>
      </c>
      <c r="D52" s="77" t="s">
        <v>32</v>
      </c>
      <c r="E52" s="76">
        <v>0</v>
      </c>
      <c r="F52" s="78">
        <v>11.1</v>
      </c>
      <c r="G52" s="76">
        <v>11.064291666666668</v>
      </c>
    </row>
    <row r="53" spans="1:7" x14ac:dyDescent="0.25">
      <c r="A53" s="75">
        <v>41141</v>
      </c>
      <c r="B53" s="76">
        <v>1</v>
      </c>
      <c r="C53" s="77" t="s">
        <v>32</v>
      </c>
      <c r="D53" s="77" t="s">
        <v>32</v>
      </c>
      <c r="E53" s="76">
        <v>0</v>
      </c>
      <c r="F53" s="78">
        <v>12.041666666666664</v>
      </c>
      <c r="G53" s="76">
        <v>10.774791666666665</v>
      </c>
    </row>
    <row r="54" spans="1:7" x14ac:dyDescent="0.25">
      <c r="A54" s="75">
        <v>41142</v>
      </c>
      <c r="B54" s="76">
        <v>2</v>
      </c>
      <c r="C54" s="77" t="s">
        <v>32</v>
      </c>
      <c r="D54" s="77" t="s">
        <v>32</v>
      </c>
      <c r="E54" s="76">
        <v>0</v>
      </c>
      <c r="F54" s="78">
        <v>14.129166666666665</v>
      </c>
      <c r="G54" s="76">
        <v>11.189375</v>
      </c>
    </row>
    <row r="55" spans="1:7" x14ac:dyDescent="0.25">
      <c r="A55" s="75">
        <v>41143</v>
      </c>
      <c r="B55" s="76">
        <v>2</v>
      </c>
      <c r="C55" s="77" t="s">
        <v>32</v>
      </c>
      <c r="D55" s="77" t="s">
        <v>32</v>
      </c>
      <c r="E55" s="76">
        <v>0</v>
      </c>
      <c r="F55" s="78">
        <v>13.825000000000001</v>
      </c>
      <c r="G55" s="76">
        <v>11.582625000000002</v>
      </c>
    </row>
    <row r="56" spans="1:7" x14ac:dyDescent="0.25">
      <c r="A56" s="75">
        <v>41144</v>
      </c>
      <c r="B56" s="76">
        <v>2</v>
      </c>
      <c r="C56" s="77" t="s">
        <v>32</v>
      </c>
      <c r="D56" s="77" t="s">
        <v>32</v>
      </c>
      <c r="E56" s="76">
        <v>0</v>
      </c>
      <c r="F56" s="78">
        <v>9.6833333333333336</v>
      </c>
      <c r="G56" s="76">
        <v>10.996875000000001</v>
      </c>
    </row>
    <row r="57" spans="1:7" x14ac:dyDescent="0.25">
      <c r="A57" s="75">
        <v>41145</v>
      </c>
      <c r="B57" s="76">
        <v>2</v>
      </c>
      <c r="C57" s="77" t="s">
        <v>32</v>
      </c>
      <c r="D57" s="77" t="s">
        <v>32</v>
      </c>
      <c r="E57" s="76">
        <v>0</v>
      </c>
      <c r="F57" s="78">
        <v>14.608333333333333</v>
      </c>
      <c r="G57" s="76">
        <v>10.8375</v>
      </c>
    </row>
    <row r="58" spans="1:7" x14ac:dyDescent="0.25">
      <c r="A58" s="75">
        <v>41146</v>
      </c>
      <c r="B58" s="76">
        <v>2</v>
      </c>
      <c r="C58" s="77" t="s">
        <v>32</v>
      </c>
      <c r="D58" s="77" t="s">
        <v>32</v>
      </c>
      <c r="E58" s="76">
        <v>1.1000000000000001</v>
      </c>
      <c r="F58" s="78">
        <v>12.758333333333335</v>
      </c>
      <c r="G58" s="76">
        <v>11.427750000000001</v>
      </c>
    </row>
    <row r="59" spans="1:7" x14ac:dyDescent="0.25">
      <c r="A59" s="75">
        <v>41147</v>
      </c>
      <c r="B59" s="76">
        <v>2</v>
      </c>
      <c r="C59" s="77" t="s">
        <v>32</v>
      </c>
      <c r="D59" s="77" t="s">
        <v>32</v>
      </c>
      <c r="E59" s="76">
        <v>0</v>
      </c>
      <c r="F59" s="78">
        <v>9.7666666666666675</v>
      </c>
      <c r="G59" s="76">
        <v>10.451541666666666</v>
      </c>
    </row>
    <row r="60" spans="1:7" x14ac:dyDescent="0.25">
      <c r="A60" s="75">
        <v>41148</v>
      </c>
      <c r="B60" s="76">
        <v>2</v>
      </c>
      <c r="C60" s="77" t="s">
        <v>32</v>
      </c>
      <c r="D60" s="77" t="s">
        <v>32</v>
      </c>
      <c r="E60" s="76">
        <v>10.6</v>
      </c>
      <c r="F60" s="78">
        <v>8.65</v>
      </c>
      <c r="G60" s="76">
        <v>9.9828333333333319</v>
      </c>
    </row>
    <row r="61" spans="1:7" x14ac:dyDescent="0.25">
      <c r="A61" s="75">
        <v>41149</v>
      </c>
      <c r="B61" s="76">
        <v>5</v>
      </c>
      <c r="C61" s="77" t="s">
        <v>32</v>
      </c>
      <c r="D61" s="77" t="s">
        <v>32</v>
      </c>
      <c r="E61" s="76">
        <v>7.3000000000000007</v>
      </c>
      <c r="F61" s="78">
        <v>7.5166666666666657</v>
      </c>
      <c r="G61" s="76">
        <v>8.8842083333333353</v>
      </c>
    </row>
    <row r="62" spans="1:7" x14ac:dyDescent="0.25">
      <c r="A62" s="75">
        <v>41150</v>
      </c>
      <c r="B62" s="76">
        <v>15</v>
      </c>
      <c r="C62" s="77" t="s">
        <v>32</v>
      </c>
      <c r="D62" s="77" t="s">
        <v>32</v>
      </c>
      <c r="E62" s="76">
        <v>0</v>
      </c>
      <c r="F62" s="76">
        <v>6.791666666666667</v>
      </c>
      <c r="G62" s="137">
        <v>7.8848750000000001</v>
      </c>
    </row>
    <row r="63" spans="1:7" x14ac:dyDescent="0.25">
      <c r="A63" s="75">
        <v>41151</v>
      </c>
      <c r="B63" s="76">
        <v>4</v>
      </c>
      <c r="C63" s="77" t="s">
        <v>32</v>
      </c>
      <c r="D63" s="77" t="s">
        <v>32</v>
      </c>
      <c r="E63" s="76">
        <v>0</v>
      </c>
      <c r="F63" s="76">
        <v>8.9583333333333339</v>
      </c>
      <c r="G63" s="76">
        <v>7.9165416666666664</v>
      </c>
    </row>
    <row r="64" spans="1:7" x14ac:dyDescent="0.25">
      <c r="A64" s="75">
        <v>41152</v>
      </c>
      <c r="B64" s="76">
        <v>2</v>
      </c>
      <c r="C64" s="77" t="s">
        <v>32</v>
      </c>
      <c r="D64" s="77" t="s">
        <v>32</v>
      </c>
      <c r="E64" s="76">
        <v>0</v>
      </c>
      <c r="F64" s="76">
        <v>8.8250000000000011</v>
      </c>
      <c r="G64" s="76">
        <v>7.7913333333333332</v>
      </c>
    </row>
    <row r="65" spans="1:7" x14ac:dyDescent="0.25">
      <c r="A65" s="75">
        <v>41153</v>
      </c>
      <c r="B65" s="76">
        <v>4</v>
      </c>
      <c r="C65" s="77" t="s">
        <v>32</v>
      </c>
      <c r="D65" s="77" t="s">
        <v>32</v>
      </c>
      <c r="E65" s="76">
        <v>0</v>
      </c>
      <c r="F65" s="76">
        <v>8.7416666666666671</v>
      </c>
      <c r="G65" s="76">
        <v>7.5961249999999998</v>
      </c>
    </row>
    <row r="66" spans="1:7" x14ac:dyDescent="0.25">
      <c r="A66" s="75">
        <v>41154</v>
      </c>
      <c r="B66" s="76">
        <v>3</v>
      </c>
      <c r="C66" s="77" t="s">
        <v>32</v>
      </c>
      <c r="D66" s="77" t="s">
        <v>32</v>
      </c>
      <c r="E66" s="76">
        <v>2.8</v>
      </c>
      <c r="F66" s="76">
        <v>9.2291666666666661</v>
      </c>
      <c r="G66" s="76">
        <v>7.8156249999999998</v>
      </c>
    </row>
    <row r="67" spans="1:7" x14ac:dyDescent="0.25">
      <c r="A67" s="75">
        <v>41155</v>
      </c>
      <c r="B67" s="76">
        <v>4</v>
      </c>
      <c r="C67" s="77" t="s">
        <v>32</v>
      </c>
      <c r="D67" s="77" t="s">
        <v>32</v>
      </c>
      <c r="E67" s="76">
        <v>0</v>
      </c>
      <c r="F67" s="76">
        <v>7.375</v>
      </c>
      <c r="G67" s="76">
        <v>7.7163333333333304</v>
      </c>
    </row>
    <row r="68" spans="1:7" x14ac:dyDescent="0.25">
      <c r="A68" s="75">
        <v>41156</v>
      </c>
      <c r="B68" s="76">
        <v>4</v>
      </c>
      <c r="C68" s="77" t="s">
        <v>32</v>
      </c>
      <c r="D68" s="77" t="s">
        <v>32</v>
      </c>
      <c r="E68" s="76">
        <v>4.5</v>
      </c>
      <c r="F68" s="76">
        <v>10.899999999999999</v>
      </c>
      <c r="G68" s="76">
        <v>8.1749583333333309</v>
      </c>
    </row>
    <row r="69" spans="1:7" x14ac:dyDescent="0.25">
      <c r="A69" s="75">
        <v>41157</v>
      </c>
      <c r="B69" s="76">
        <v>3</v>
      </c>
      <c r="C69" s="77" t="s">
        <v>32</v>
      </c>
      <c r="D69" s="77" t="s">
        <v>32</v>
      </c>
      <c r="E69" s="76">
        <v>1.2</v>
      </c>
      <c r="F69" s="76">
        <v>8.8166666666666682</v>
      </c>
      <c r="G69" s="76">
        <v>8.1132083333333309</v>
      </c>
    </row>
    <row r="70" spans="1:7" x14ac:dyDescent="0.25">
      <c r="A70" s="75">
        <v>41158</v>
      </c>
      <c r="B70" s="76">
        <v>3</v>
      </c>
      <c r="C70" s="77" t="s">
        <v>32</v>
      </c>
      <c r="D70" s="77" t="s">
        <v>32</v>
      </c>
      <c r="E70" s="76">
        <v>0.89999999999999991</v>
      </c>
      <c r="F70" s="76">
        <v>8.4375</v>
      </c>
      <c r="G70" s="76">
        <v>8.1812083333333323</v>
      </c>
    </row>
    <row r="71" spans="1:7" x14ac:dyDescent="0.25">
      <c r="A71" s="75">
        <v>41159</v>
      </c>
      <c r="B71" s="76">
        <v>10</v>
      </c>
      <c r="C71" s="77" t="s">
        <v>32</v>
      </c>
      <c r="D71" s="77" t="s">
        <v>32</v>
      </c>
      <c r="E71" s="76">
        <v>0</v>
      </c>
      <c r="F71" s="76">
        <v>3.2666666666666662</v>
      </c>
      <c r="G71" s="76">
        <v>7.0540833333333337</v>
      </c>
    </row>
    <row r="72" spans="1:7" x14ac:dyDescent="0.25">
      <c r="A72" s="75">
        <v>41160</v>
      </c>
      <c r="B72" s="76">
        <v>4</v>
      </c>
      <c r="C72" s="77" t="s">
        <v>32</v>
      </c>
      <c r="D72" s="77" t="s">
        <v>32</v>
      </c>
      <c r="E72" s="76">
        <v>0</v>
      </c>
      <c r="F72" s="76">
        <v>5.3</v>
      </c>
      <c r="G72" s="76">
        <v>6.5133333333333328</v>
      </c>
    </row>
    <row r="73" spans="1:7" x14ac:dyDescent="0.25">
      <c r="A73" s="75">
        <v>41161</v>
      </c>
      <c r="B73" s="76">
        <v>3</v>
      </c>
      <c r="C73" s="77" t="s">
        <v>32</v>
      </c>
      <c r="D73" s="77" t="s">
        <v>32</v>
      </c>
      <c r="E73" s="76">
        <v>2.1</v>
      </c>
      <c r="F73" s="76">
        <v>3.1999999999999988</v>
      </c>
      <c r="G73" s="76">
        <v>6.4185833333333342</v>
      </c>
    </row>
    <row r="74" spans="1:7" x14ac:dyDescent="0.25">
      <c r="A74" s="75">
        <v>41162</v>
      </c>
      <c r="B74" s="76">
        <v>6</v>
      </c>
      <c r="C74" s="77" t="s">
        <v>32</v>
      </c>
      <c r="D74" s="77" t="s">
        <v>32</v>
      </c>
      <c r="E74" s="76">
        <v>2.0999999999999996</v>
      </c>
      <c r="F74" s="76">
        <v>0.71250000000000002</v>
      </c>
      <c r="G74" s="76">
        <v>5.3217500000000006</v>
      </c>
    </row>
    <row r="75" spans="1:7" x14ac:dyDescent="0.25">
      <c r="A75" s="84" t="s">
        <v>40</v>
      </c>
      <c r="B75" s="85">
        <f>AVERAGE(B3:B74)</f>
        <v>5.6352380952380656</v>
      </c>
    </row>
    <row r="76" spans="1:7" x14ac:dyDescent="0.25">
      <c r="A76" s="80"/>
      <c r="B76" s="81"/>
    </row>
    <row r="77" spans="1:7" ht="16.5" thickBot="1" x14ac:dyDescent="0.3">
      <c r="A77" s="82" t="s">
        <v>41</v>
      </c>
      <c r="B77" s="83">
        <f>74-3</f>
        <v>71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Lab Analysis</vt:lpstr>
      <vt:lpstr>McQuesten River</vt:lpstr>
      <vt:lpstr>MC01</vt:lpstr>
      <vt:lpstr>MC04</vt:lpstr>
      <vt:lpstr>'McQuesten River'!Print_Area</vt:lpstr>
    </vt:vector>
  </TitlesOfParts>
  <Company>Government of Yukon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aleduc</dc:creator>
  <cp:lastModifiedBy>Mark.Nowosad</cp:lastModifiedBy>
  <cp:lastPrinted>2009-03-18T18:34:02Z</cp:lastPrinted>
  <dcterms:created xsi:type="dcterms:W3CDTF">2009-03-07T00:22:57Z</dcterms:created>
  <dcterms:modified xsi:type="dcterms:W3CDTF">2013-09-06T23:04:36Z</dcterms:modified>
</cp:coreProperties>
</file>